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8" documentId="8_{64DF956D-F99E-4E00-A239-5A58CE1D8BB0}" xr6:coauthVersionLast="47" xr6:coauthVersionMax="47" xr10:uidLastSave="{7E16F27C-294A-4FC6-ACC5-8F561424F918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0" l="1"/>
  <c r="R28" i="20"/>
  <c r="G33" i="19" l="1"/>
  <c r="I35" i="19"/>
  <c r="I39" i="19"/>
  <c r="G45" i="19"/>
  <c r="I46" i="19"/>
  <c r="K27" i="19" l="1"/>
  <c r="J27" i="19"/>
  <c r="I27" i="19"/>
  <c r="H27" i="19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J46" i="19" l="1"/>
  <c r="J45" i="19"/>
  <c r="H34" i="19"/>
  <c r="J43" i="19" l="1"/>
  <c r="I43" i="19"/>
  <c r="J38" i="19"/>
  <c r="H38" i="19"/>
  <c r="J37" i="19"/>
  <c r="I37" i="19"/>
  <c r="G39" i="19"/>
  <c r="J39" i="19"/>
  <c r="H39" i="19"/>
  <c r="G36" i="19"/>
  <c r="J36" i="19"/>
  <c r="J33" i="19"/>
  <c r="I33" i="19"/>
  <c r="H33" i="19"/>
  <c r="G37" i="19"/>
  <c r="H37" i="19"/>
  <c r="H41" i="19"/>
  <c r="J41" i="19"/>
  <c r="G46" i="19"/>
  <c r="H46" i="19"/>
  <c r="J47" i="19"/>
  <c r="I47" i="19"/>
  <c r="H40" i="19"/>
  <c r="I40" i="19"/>
  <c r="I48" i="19"/>
  <c r="J48" i="19"/>
  <c r="J35" i="19"/>
  <c r="G35" i="19"/>
  <c r="H35" i="19"/>
  <c r="J44" i="19"/>
  <c r="I44" i="19"/>
  <c r="G42" i="19"/>
  <c r="H42" i="19"/>
  <c r="J42" i="19"/>
  <c r="I42" i="19"/>
  <c r="G34" i="19"/>
  <c r="I34" i="19"/>
  <c r="J34" i="19"/>
  <c r="J32" i="19"/>
  <c r="G32" i="19"/>
  <c r="I36" i="19"/>
  <c r="H36" i="19"/>
  <c r="I45" i="19"/>
  <c r="H45" i="19"/>
  <c r="G38" i="19"/>
  <c r="I38" i="19"/>
  <c r="G40" i="19"/>
  <c r="J40" i="19"/>
  <c r="H48" i="19"/>
  <c r="G48" i="19"/>
  <c r="G43" i="19"/>
  <c r="H43" i="19"/>
  <c r="H44" i="19"/>
  <c r="G44" i="19"/>
  <c r="G47" i="19"/>
  <c r="H47" i="19"/>
  <c r="G41" i="19"/>
  <c r="I41" i="19"/>
  <c r="I32" i="19"/>
  <c r="H32" i="19"/>
  <c r="L27" i="19"/>
  <c r="J49" i="19" s="1"/>
  <c r="H29" i="15"/>
  <c r="I29" i="15"/>
  <c r="G49" i="19" l="1"/>
  <c r="H49" i="19"/>
  <c r="I49" i="19"/>
  <c r="I27" i="21"/>
  <c r="E27" i="21"/>
  <c r="U27" i="20"/>
  <c r="V27" i="20"/>
  <c r="U26" i="20"/>
  <c r="V26" i="20"/>
  <c r="X25" i="20"/>
  <c r="U25" i="20"/>
  <c r="V25" i="20"/>
  <c r="U24" i="20"/>
  <c r="V24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V15" i="20"/>
  <c r="U14" i="20"/>
  <c r="V14" i="20"/>
  <c r="U13" i="20"/>
  <c r="V13" i="20"/>
  <c r="U12" i="20"/>
  <c r="V12" i="20"/>
  <c r="V11" i="20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Y27" i="20"/>
  <c r="Z26" i="20"/>
  <c r="Z25" i="20"/>
  <c r="Z21" i="20"/>
  <c r="Y19" i="20"/>
  <c r="Z17" i="20"/>
  <c r="Z13" i="20"/>
  <c r="Y11" i="20"/>
  <c r="R28" i="3"/>
  <c r="Q28" i="3"/>
  <c r="P28" i="3"/>
  <c r="O28" i="3"/>
  <c r="M28" i="3"/>
  <c r="J28" i="3"/>
  <c r="I28" i="3"/>
  <c r="G28" i="3"/>
  <c r="F28" i="3"/>
  <c r="E28" i="3"/>
  <c r="C28" i="3"/>
  <c r="C29" i="2"/>
  <c r="N28" i="3" l="1"/>
  <c r="C28" i="6"/>
  <c r="K28" i="6"/>
  <c r="I29" i="13"/>
  <c r="L29" i="13"/>
  <c r="H29" i="13"/>
  <c r="K29" i="13"/>
  <c r="J29" i="13"/>
  <c r="C16" i="13"/>
  <c r="F16" i="13"/>
  <c r="G16" i="13"/>
  <c r="E16" i="13"/>
  <c r="D16" i="13"/>
  <c r="N17" i="13"/>
  <c r="P17" i="13"/>
  <c r="Q17" i="13"/>
  <c r="M17" i="13"/>
  <c r="O17" i="13"/>
  <c r="D20" i="13"/>
  <c r="G20" i="13"/>
  <c r="C20" i="13"/>
  <c r="F20" i="13"/>
  <c r="E20" i="13"/>
  <c r="P21" i="13"/>
  <c r="O21" i="13"/>
  <c r="N21" i="13"/>
  <c r="Q21" i="13"/>
  <c r="M21" i="13"/>
  <c r="G24" i="13"/>
  <c r="F24" i="13"/>
  <c r="E24" i="13"/>
  <c r="C24" i="13"/>
  <c r="D24" i="13"/>
  <c r="N25" i="13"/>
  <c r="Q25" i="13"/>
  <c r="M25" i="13"/>
  <c r="P25" i="13"/>
  <c r="O25" i="13"/>
  <c r="D28" i="13"/>
  <c r="G28" i="13"/>
  <c r="C28" i="13"/>
  <c r="F28" i="13"/>
  <c r="E28" i="13"/>
  <c r="P29" i="13"/>
  <c r="N29" i="13"/>
  <c r="Q29" i="13"/>
  <c r="M29" i="13"/>
  <c r="O29" i="13"/>
  <c r="J16" i="13"/>
  <c r="H16" i="13"/>
  <c r="I16" i="13"/>
  <c r="L16" i="13"/>
  <c r="K16" i="13"/>
  <c r="V17" i="13"/>
  <c r="R17" i="13"/>
  <c r="U17" i="13"/>
  <c r="T17" i="13"/>
  <c r="S17" i="13"/>
  <c r="I20" i="13"/>
  <c r="L20" i="13"/>
  <c r="H20" i="13"/>
  <c r="J20" i="13"/>
  <c r="K20" i="13"/>
  <c r="T21" i="13"/>
  <c r="V21" i="13"/>
  <c r="R21" i="13"/>
  <c r="S21" i="13"/>
  <c r="U21" i="13"/>
  <c r="J24" i="13"/>
  <c r="I24" i="13"/>
  <c r="L24" i="13"/>
  <c r="H24" i="13"/>
  <c r="K24" i="13"/>
  <c r="V25" i="13"/>
  <c r="R25" i="13"/>
  <c r="T25" i="13"/>
  <c r="U25" i="13"/>
  <c r="S25" i="13"/>
  <c r="L28" i="13"/>
  <c r="H28" i="13"/>
  <c r="K28" i="13"/>
  <c r="I28" i="13"/>
  <c r="J28" i="13"/>
  <c r="T29" i="13"/>
  <c r="S29" i="13"/>
  <c r="V29" i="13"/>
  <c r="R29" i="13"/>
  <c r="U29" i="13"/>
  <c r="S18" i="13"/>
  <c r="V18" i="13"/>
  <c r="R18" i="13"/>
  <c r="U18" i="13"/>
  <c r="T18" i="13"/>
  <c r="U22" i="13"/>
  <c r="T22" i="13"/>
  <c r="S22" i="13"/>
  <c r="V22" i="13"/>
  <c r="R22" i="13"/>
  <c r="F15" i="13"/>
  <c r="D15" i="13"/>
  <c r="E15" i="13"/>
  <c r="G15" i="13"/>
  <c r="C15" i="13"/>
  <c r="N16" i="13"/>
  <c r="Q16" i="13"/>
  <c r="M16" i="13"/>
  <c r="P16" i="13"/>
  <c r="O16" i="13"/>
  <c r="D19" i="13"/>
  <c r="G19" i="13"/>
  <c r="C19" i="13"/>
  <c r="F19" i="13"/>
  <c r="E19" i="13"/>
  <c r="P20" i="13"/>
  <c r="O20" i="13"/>
  <c r="N20" i="13"/>
  <c r="Q20" i="13"/>
  <c r="M20" i="13"/>
  <c r="F23" i="13"/>
  <c r="E23" i="13"/>
  <c r="D23" i="13"/>
  <c r="G23" i="13"/>
  <c r="C23" i="13"/>
  <c r="N24" i="13"/>
  <c r="Q24" i="13"/>
  <c r="M24" i="13"/>
  <c r="P24" i="13"/>
  <c r="O24" i="13"/>
  <c r="D27" i="13"/>
  <c r="G27" i="13"/>
  <c r="C27" i="13"/>
  <c r="F27" i="13"/>
  <c r="E27" i="13"/>
  <c r="P28" i="13"/>
  <c r="O28" i="13"/>
  <c r="N28" i="13"/>
  <c r="Q28" i="13"/>
  <c r="M28" i="13"/>
  <c r="F31" i="13"/>
  <c r="E31" i="13"/>
  <c r="D31" i="13"/>
  <c r="G31" i="13"/>
  <c r="C31" i="13"/>
  <c r="I21" i="13"/>
  <c r="L21" i="13"/>
  <c r="H21" i="13"/>
  <c r="K21" i="13"/>
  <c r="J21" i="13"/>
  <c r="K25" i="13"/>
  <c r="J25" i="13"/>
  <c r="I25" i="13"/>
  <c r="L25" i="13"/>
  <c r="H25" i="13"/>
  <c r="J15" i="13"/>
  <c r="L15" i="13"/>
  <c r="I15" i="13"/>
  <c r="H15" i="13"/>
  <c r="K15" i="13"/>
  <c r="V16" i="13"/>
  <c r="R16" i="13"/>
  <c r="U16" i="13"/>
  <c r="T16" i="13"/>
  <c r="S16" i="13"/>
  <c r="L19" i="13"/>
  <c r="H19" i="13"/>
  <c r="K19" i="13"/>
  <c r="J19" i="13"/>
  <c r="I19" i="13"/>
  <c r="T20" i="13"/>
  <c r="S20" i="13"/>
  <c r="V20" i="13"/>
  <c r="R20" i="13"/>
  <c r="U20" i="13"/>
  <c r="J23" i="13"/>
  <c r="I23" i="13"/>
  <c r="L23" i="13"/>
  <c r="H23" i="13"/>
  <c r="K23" i="13"/>
  <c r="V24" i="13"/>
  <c r="R24" i="13"/>
  <c r="U24" i="13"/>
  <c r="T24" i="13"/>
  <c r="S24" i="13"/>
  <c r="L27" i="13"/>
  <c r="H27" i="13"/>
  <c r="K27" i="13"/>
  <c r="J27" i="13"/>
  <c r="I27" i="13"/>
  <c r="T28" i="13"/>
  <c r="S28" i="13"/>
  <c r="V28" i="13"/>
  <c r="R28" i="13"/>
  <c r="U28" i="13"/>
  <c r="J31" i="13"/>
  <c r="I31" i="13"/>
  <c r="L31" i="13"/>
  <c r="H31" i="13"/>
  <c r="K31" i="13"/>
  <c r="K17" i="13"/>
  <c r="J17" i="13"/>
  <c r="I17" i="13"/>
  <c r="L17" i="13"/>
  <c r="H17" i="13"/>
  <c r="S26" i="13"/>
  <c r="V26" i="13"/>
  <c r="R26" i="13"/>
  <c r="U26" i="13"/>
  <c r="T26" i="13"/>
  <c r="U30" i="13"/>
  <c r="T30" i="13"/>
  <c r="S30" i="13"/>
  <c r="V30" i="13"/>
  <c r="R30" i="13"/>
  <c r="N15" i="13"/>
  <c r="P15" i="13"/>
  <c r="Q15" i="13"/>
  <c r="M15" i="13"/>
  <c r="O15" i="13"/>
  <c r="G18" i="13"/>
  <c r="C18" i="13"/>
  <c r="E18" i="13"/>
  <c r="D18" i="13"/>
  <c r="F18" i="13"/>
  <c r="O19" i="13"/>
  <c r="Q19" i="13"/>
  <c r="M19" i="13"/>
  <c r="P19" i="13"/>
  <c r="N19" i="13"/>
  <c r="C22" i="13"/>
  <c r="E22" i="13"/>
  <c r="D22" i="13"/>
  <c r="G22" i="13"/>
  <c r="F22" i="13"/>
  <c r="Q23" i="13"/>
  <c r="M23" i="13"/>
  <c r="P23" i="13"/>
  <c r="O23" i="13"/>
  <c r="N23" i="13"/>
  <c r="G26" i="13"/>
  <c r="C26" i="13"/>
  <c r="E26" i="13"/>
  <c r="F26" i="13"/>
  <c r="D26" i="13"/>
  <c r="M27" i="13"/>
  <c r="P27" i="13"/>
  <c r="O27" i="13"/>
  <c r="N27" i="13"/>
  <c r="Q27" i="13"/>
  <c r="F30" i="13"/>
  <c r="E30" i="13"/>
  <c r="G30" i="13"/>
  <c r="D30" i="13"/>
  <c r="C30" i="13"/>
  <c r="Q31" i="13"/>
  <c r="M31" i="13"/>
  <c r="P31" i="13"/>
  <c r="N31" i="13"/>
  <c r="O31" i="13"/>
  <c r="V15" i="13"/>
  <c r="R15" i="13"/>
  <c r="U15" i="13"/>
  <c r="T15" i="13"/>
  <c r="S15" i="13"/>
  <c r="K18" i="13"/>
  <c r="J18" i="13"/>
  <c r="I18" i="13"/>
  <c r="L18" i="13"/>
  <c r="H18" i="13"/>
  <c r="S19" i="13"/>
  <c r="V19" i="13"/>
  <c r="R19" i="13"/>
  <c r="U19" i="13"/>
  <c r="T19" i="13"/>
  <c r="I22" i="13"/>
  <c r="J22" i="13"/>
  <c r="L22" i="13"/>
  <c r="H22" i="13"/>
  <c r="K22" i="13"/>
  <c r="U23" i="13"/>
  <c r="T23" i="13"/>
  <c r="S23" i="13"/>
  <c r="V23" i="13"/>
  <c r="R23" i="13"/>
  <c r="L26" i="13"/>
  <c r="K26" i="13"/>
  <c r="I26" i="13"/>
  <c r="J26" i="13"/>
  <c r="H26" i="13"/>
  <c r="S27" i="13"/>
  <c r="U27" i="13"/>
  <c r="V27" i="13"/>
  <c r="R27" i="13"/>
  <c r="T27" i="13"/>
  <c r="I30" i="13"/>
  <c r="J30" i="13"/>
  <c r="L30" i="13"/>
  <c r="H30" i="13"/>
  <c r="K30" i="13"/>
  <c r="U31" i="13"/>
  <c r="T31" i="13"/>
  <c r="S31" i="13"/>
  <c r="R31" i="13"/>
  <c r="V31" i="13"/>
  <c r="G17" i="13"/>
  <c r="C17" i="13"/>
  <c r="F17" i="13"/>
  <c r="E17" i="13"/>
  <c r="D17" i="13"/>
  <c r="O18" i="13"/>
  <c r="N18" i="13"/>
  <c r="Q18" i="13"/>
  <c r="M18" i="13"/>
  <c r="P18" i="13"/>
  <c r="E21" i="13"/>
  <c r="D21" i="13"/>
  <c r="G21" i="13"/>
  <c r="C21" i="13"/>
  <c r="F21" i="13"/>
  <c r="Q22" i="13"/>
  <c r="M22" i="13"/>
  <c r="P22" i="13"/>
  <c r="O22" i="13"/>
  <c r="N22" i="13"/>
  <c r="G25" i="13"/>
  <c r="C25" i="13"/>
  <c r="F25" i="13"/>
  <c r="E25" i="13"/>
  <c r="D25" i="13"/>
  <c r="O26" i="13"/>
  <c r="N26" i="13"/>
  <c r="Q26" i="13"/>
  <c r="M26" i="13"/>
  <c r="P26" i="13"/>
  <c r="E29" i="13"/>
  <c r="D29" i="13"/>
  <c r="G29" i="13"/>
  <c r="C29" i="13"/>
  <c r="F29" i="13"/>
  <c r="Q30" i="13"/>
  <c r="M30" i="13"/>
  <c r="P30" i="13"/>
  <c r="O30" i="13"/>
  <c r="N30" i="13"/>
  <c r="D28" i="4"/>
  <c r="L28" i="4"/>
  <c r="T28" i="4"/>
  <c r="I28" i="5"/>
  <c r="Q28" i="5"/>
  <c r="Y28" i="5"/>
  <c r="AG28" i="5"/>
  <c r="AO28" i="5"/>
  <c r="K28" i="3"/>
  <c r="H28" i="3"/>
  <c r="D28" i="3"/>
  <c r="J28" i="4"/>
  <c r="R28" i="4"/>
  <c r="F28" i="5"/>
  <c r="N28" i="5"/>
  <c r="V28" i="5"/>
  <c r="AD28" i="5"/>
  <c r="AL28" i="5"/>
  <c r="AT28" i="5"/>
  <c r="J28" i="6"/>
  <c r="L28" i="3"/>
  <c r="E28" i="5"/>
  <c r="M28" i="5"/>
  <c r="U28" i="5"/>
  <c r="AC28" i="5"/>
  <c r="AK28" i="5"/>
  <c r="AS28" i="5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32" i="19"/>
  <c r="G10" i="19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D28" i="7"/>
  <c r="L28" i="7"/>
  <c r="T28" i="7"/>
  <c r="C29" i="8"/>
  <c r="K29" i="8"/>
  <c r="S29" i="8"/>
  <c r="F29" i="9"/>
  <c r="N29" i="9"/>
  <c r="E29" i="8"/>
  <c r="M29" i="8"/>
  <c r="U29" i="8"/>
  <c r="H29" i="9"/>
  <c r="P29" i="9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H28" i="17"/>
  <c r="P28" i="17"/>
  <c r="X16" i="20"/>
  <c r="C27" i="22"/>
  <c r="O29" i="24"/>
  <c r="V16" i="24"/>
  <c r="D16" i="24" s="1"/>
  <c r="V24" i="24"/>
  <c r="D24" i="24" s="1"/>
  <c r="Y28" i="7"/>
  <c r="AG28" i="7"/>
  <c r="J28" i="7"/>
  <c r="R28" i="7"/>
  <c r="Z28" i="7"/>
  <c r="AH28" i="7"/>
  <c r="E28" i="10"/>
  <c r="D28" i="11"/>
  <c r="C27" i="16"/>
  <c r="J28" i="17"/>
  <c r="D12" i="18"/>
  <c r="E13" i="18"/>
  <c r="D20" i="18"/>
  <c r="E21" i="18"/>
  <c r="T28" i="20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7" i="22"/>
  <c r="V12" i="24"/>
  <c r="E12" i="24" s="1"/>
  <c r="V20" i="24"/>
  <c r="E20" i="24" s="1"/>
  <c r="V28" i="24"/>
  <c r="G28" i="24" s="1"/>
  <c r="I28" i="6"/>
  <c r="E28" i="7"/>
  <c r="M28" i="7"/>
  <c r="U28" i="7"/>
  <c r="AC28" i="7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7" i="19"/>
  <c r="D49" i="19" s="1"/>
  <c r="C27" i="19"/>
  <c r="E27" i="19"/>
  <c r="E49" i="19" s="1"/>
  <c r="F27" i="19"/>
  <c r="F49" i="19" s="1"/>
  <c r="F29" i="15"/>
  <c r="G29" i="15"/>
  <c r="J29" i="15"/>
  <c r="D29" i="15"/>
  <c r="E29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7" i="22"/>
  <c r="V18" i="24"/>
  <c r="G18" i="24" s="1"/>
  <c r="V26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N29" i="24"/>
  <c r="V17" i="24"/>
  <c r="D17" i="24" s="1"/>
  <c r="V25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7" i="22"/>
  <c r="E27" i="22"/>
  <c r="P29" i="24"/>
  <c r="V15" i="24"/>
  <c r="E15" i="24" s="1"/>
  <c r="V23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V14" i="24"/>
  <c r="D14" i="24" s="1"/>
  <c r="V22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7" i="22"/>
  <c r="R29" i="24"/>
  <c r="V13" i="24"/>
  <c r="G13" i="24" s="1"/>
  <c r="V21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7" i="22"/>
  <c r="U29" i="24"/>
  <c r="V19" i="24"/>
  <c r="C19" i="24" s="1"/>
  <c r="V27" i="24"/>
  <c r="D27" i="24" s="1"/>
  <c r="C32" i="12"/>
  <c r="K32" i="12"/>
  <c r="S32" i="12"/>
  <c r="D32" i="12"/>
  <c r="T32" i="12"/>
  <c r="F32" i="12"/>
  <c r="N32" i="12"/>
  <c r="H32" i="12"/>
  <c r="P32" i="12"/>
  <c r="X32" i="12"/>
  <c r="U28" i="20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U11" i="20"/>
  <c r="Y15" i="20"/>
  <c r="Y23" i="20"/>
  <c r="Q29" i="24"/>
  <c r="C10" i="18"/>
  <c r="C18" i="18"/>
  <c r="C26" i="18"/>
  <c r="Y12" i="20"/>
  <c r="W14" i="20"/>
  <c r="U16" i="20"/>
  <c r="Y20" i="20"/>
  <c r="W22" i="20"/>
  <c r="C29" i="15"/>
  <c r="D10" i="18"/>
  <c r="C13" i="18"/>
  <c r="C21" i="18"/>
  <c r="W11" i="20"/>
  <c r="Y17" i="20"/>
  <c r="W19" i="20"/>
  <c r="Y25" i="20"/>
  <c r="W27" i="20"/>
  <c r="T29" i="24"/>
  <c r="E10" i="18"/>
  <c r="C16" i="18"/>
  <c r="Y14" i="20"/>
  <c r="Y22" i="20"/>
  <c r="J32" i="13" l="1"/>
  <c r="I32" i="13"/>
  <c r="L32" i="13"/>
  <c r="H32" i="13"/>
  <c r="K32" i="13"/>
  <c r="N32" i="13"/>
  <c r="Q32" i="13"/>
  <c r="M32" i="13"/>
  <c r="P32" i="13"/>
  <c r="O32" i="13"/>
  <c r="E24" i="24"/>
  <c r="F32" i="13"/>
  <c r="E32" i="13"/>
  <c r="D32" i="13"/>
  <c r="G32" i="13"/>
  <c r="C32" i="13"/>
  <c r="V32" i="13"/>
  <c r="R32" i="13"/>
  <c r="U32" i="13"/>
  <c r="T32" i="13"/>
  <c r="S32" i="13"/>
  <c r="F24" i="24"/>
  <c r="F14" i="24"/>
  <c r="C24" i="24"/>
  <c r="E14" i="24"/>
  <c r="G24" i="24"/>
  <c r="C15" i="24"/>
  <c r="F20" i="24"/>
  <c r="C20" i="24"/>
  <c r="G20" i="24"/>
  <c r="D20" i="24"/>
  <c r="E16" i="24"/>
  <c r="G14" i="24"/>
  <c r="F16" i="24"/>
  <c r="F27" i="24"/>
  <c r="G16" i="24"/>
  <c r="C14" i="24"/>
  <c r="C16" i="24"/>
  <c r="F13" i="24"/>
  <c r="E26" i="24"/>
  <c r="E27" i="24"/>
  <c r="G27" i="24"/>
  <c r="C18" i="24"/>
  <c r="D18" i="24"/>
  <c r="E18" i="24"/>
  <c r="C27" i="24"/>
  <c r="F18" i="24"/>
  <c r="F25" i="24"/>
  <c r="E27" i="18"/>
  <c r="D15" i="24"/>
  <c r="D23" i="24"/>
  <c r="C25" i="24"/>
  <c r="E23" i="24"/>
  <c r="G23" i="24"/>
  <c r="D25" i="24"/>
  <c r="V29" i="24"/>
  <c r="C29" i="24" s="1"/>
  <c r="C23" i="24"/>
  <c r="E25" i="24"/>
  <c r="F15" i="24"/>
  <c r="C26" i="24"/>
  <c r="G15" i="24"/>
  <c r="D26" i="24"/>
  <c r="C13" i="24"/>
  <c r="G26" i="24"/>
  <c r="D13" i="24"/>
  <c r="E13" i="24"/>
  <c r="C49" i="19"/>
  <c r="G27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4" i="24" l="1"/>
  <c r="H20" i="24"/>
  <c r="H16" i="24"/>
  <c r="H14" i="24"/>
  <c r="H27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<sst xmlns="http://schemas.openxmlformats.org/spreadsheetml/2006/main" count="1038" uniqueCount="268">
  <si>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</si>
  <si>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</si>
  <si>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</si>
  <si>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</si>
  <si>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</si>
  <si>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</si>
  <si>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</si>
  <si>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</si>
  <si>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</si>
  <si>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</si>
  <si>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</si>
  <si>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</si>
  <si>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</si>
  <si>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</si>
  <si>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</si>
  <si>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</si>
  <si>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</si>
  <si>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</si>
  <si>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</si>
  <si>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</si>
  <si>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</si>
  <si>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</si>
  <si>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</si>
  <si>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</si>
  <si>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</si>
  <si>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</si>
  <si>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</si>
  <si>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</si>
  <si>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</si>
  <si>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</si>
  <si>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</si>
  <si>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</si>
  <si>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</si>
  <si>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</si>
  <si>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</si>
  <si>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</si>
  <si>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</si>
  <si>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</si>
  <si>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</si>
  <si>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</si>
  <si>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</si>
  <si>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</si>
  <si>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</si>
  <si>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</si>
  <si>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</si>
  <si>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</si>
  <si>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</si>
  <si>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</si>
  <si>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</si>
  <si>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</si>
  <si>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</si>
  <si>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</si>
  <si>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</si>
  <si>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</si>
  <si>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</si>
  <si>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</si>
  <si>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</si>
  <si>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</si>
  <si>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</si>
  <si>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</si>
  <si>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</si>
  <si>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</si>
  <si>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</si>
  <si>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</si>
  <si>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</si>
  <si>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</si>
  <si>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</si>
  <si>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</si>
  <si>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</si>
  <si>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</si>
  <si>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</si>
  <si>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</si>
  <si>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</si>
  <si>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</si>
  <si>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</si>
  <si>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</si>
  <si>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</si>
  <si>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</si>
  <si>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</si>
  <si>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</si>
  <si>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</si>
  <si>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</si>
  <si>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</si>
  <si>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</si>
  <si>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</si>
  <si>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</si>
  <si>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</si>
  <si>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</si>
  <si>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</si>
  <si>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</si>
  <si>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</si>
  <si>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</si>
  <si>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</si>
  <si>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</si>
  <si>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</si>
  <si>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</si>
  <si>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</si>
  <si>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</si>
  <si>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</si>
  <si>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</si>
  <si>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</si>
  <si>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</si>
  <si>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</si>
  <si>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</si>
  <si>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</si>
  <si>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</si>
  <si>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</si>
  <si>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</si>
  <si>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</si>
  <si>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</si>
  <si>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</si>
  <si>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</si>
  <si>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</si>
  <si>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</si>
  <si>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</si>
  <si>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</si>
  <si>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</si>
  <si>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</si>
  <si>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</si>
  <si>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</si>
  <si>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</si>
  <si>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</si>
  <si>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</si>
  <si>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</si>
  <si>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</si>
  <si>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</si>
  <si>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</si>
  <si>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</si>
  <si>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</si>
  <si>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</si>
  <si>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</si>
  <si>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</si>
  <si>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</si>
  <si>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</si>
  <si>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</si>
  <si>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</si>
  <si>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</si>
  <si>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</si>
  <si>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</si>
  <si>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</si>
  <si>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</si>
  <si>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</si>
  <si>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</si>
  <si>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</si>
  <si>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</si>
  <si>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</si>
  <si>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</si>
  <si>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</si>
  <si>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</si>
  <si>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</si>
  <si>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</si>
  <si>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</si>
  <si>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</si>
  <si>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</si>
  <si>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</si>
  <si>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</si>
  <si>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</si>
  <si>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</si>
  <si>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</si>
  <si>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</si>
  <si>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</si>
  <si>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</si>
  <si>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</si>
  <si>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</si>
  <si>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</si>
  <si>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</si>
  <si>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</si>
  <si>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</si>
  <si>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</si>
  <si>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</si>
  <si>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</si>
  <si>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</si>
  <si>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</si>
  <si>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</si>
  <si>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</si>
  <si>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</si>
  <si>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</si>
  <si>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</si>
  <si>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</si>
  <si>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</si>
  <si>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</si>
  <si>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</si>
  <si>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</si>
  <si>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</si>
  <si>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</si>
  <si>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</si>
  <si>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</si>
  <si>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</si>
  <si>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</si>
  <si>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</si>
  <si>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</si>
  <si>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</si>
  <si>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</si>
  <si>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</si>
  <si>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</si>
  <si>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</si>
  <si>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</si>
  <si>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</si>
  <si>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</si>
  <si>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</si>
  <si>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</si>
  <si>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</si>
  <si>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</si>
  <si>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</si>
  <si>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</si>
  <si>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</si>
  <si>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</si>
  <si>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</si>
  <si>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</si>
  <si>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</si>
  <si>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</si>
  <si>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</si>
  <si>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</si>
  <si>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</si>
  <si>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</si>
  <si>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</si>
  <si>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</si>
  <si>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</si>
  <si>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</si>
  <si>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</si>
  <si>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</si>
  <si>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</si>
  <si>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</si>
  <si>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</si>
  <si>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</si>
  <si>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</si>
  <si>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</si>
  <si>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</si>
  <si>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</si>
  <si>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</si>
  <si>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</si>
  <si>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</si>
  <si>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</si>
  <si>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</si>
  <si>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</si>
  <si>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</si>
  <si>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</si>
  <si>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</si>
  <si>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</si>
  <si>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</si>
  <si>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</si>
  <si>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</si>
  <si>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</si>
  <si>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</si>
  <si>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</si>
  <si>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</si>
  <si>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</si>
  <si>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</si>
  <si>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</si>
  <si>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</si>
  <si>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</si>
  <si>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</si>
  <si>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</si>
  <si>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</si>
  <si>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</si>
  <si>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</si>
  <si>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</si>
  <si>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</si>
  <si>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</si>
  <si>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</si>
  <si>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</si>
  <si>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</si>
  <si>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</si>
  <si>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</si>
  <si>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</si>
  <si>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Diligencias penales urgentes. U.E.</t>
  </si>
  <si>
    <t>Otras formas de terminación de la investigación Penal</t>
  </si>
  <si>
    <t>Población definitiva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</si>
</sst>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9" fillId="0" borderId="0" xfId="0" applyFont="1"/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8</xdr:col>
      <xdr:colOff>123825</xdr:colOff>
      <xdr:row>9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825" y="66675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1047751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1027780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 xr:uid="{00000000-0004-0000-0000-000000000000}"/>
    <hyperlink ref="B24" location="Señalamientos!A1" display="Señalamientos" xr:uid="{00000000-0004-0000-0000-000001000000}"/>
    <hyperlink ref="B23" location="'Auxilio Judicial'!A1" display="Auxilio Judicial" xr:uid="{00000000-0004-0000-0000-000002000000}"/>
    <hyperlink ref="B25" location="'Procedimientos elevados'!A1" display="Procedimientos Elevados" xr:uid="{00000000-0004-0000-0000-000003000000}"/>
    <hyperlink ref="B26" location="'Sumarios elevados '!A1" display="Sumarios Elevados" xr:uid="{00000000-0004-0000-0000-000004000000}"/>
    <hyperlink ref="B27" location="'Proc Jurado elevados  '!A1" display="Proc.Jurado Elevados" xr:uid="{00000000-0004-0000-0000-000005000000}"/>
    <hyperlink ref="B28" location="OrdenesSegunInstancia!A1" display="Órdenes de Protección,(Art.544-Ter), según Instancia" xr:uid="{00000000-0004-0000-0000-000006000000}"/>
    <hyperlink ref="B29" location="'OrdenesSegunInstancia %'!A1" display="Órdenes de Protección,(Art.544-Ter), según Instancia(porcentajes)" xr:uid="{00000000-0004-0000-0000-000007000000}"/>
    <hyperlink ref="B31" location="'Ordenes y Medidas'!A1" display="Órdenes y Medidas, (art.544-Ter y 544-bis) por Sexo y Nacionalidad" xr:uid="{00000000-0004-0000-0000-000008000000}"/>
    <hyperlink ref="B32" location="'Procesos por Delito'!A1" display="Procesos por delito" xr:uid="{00000000-0004-0000-0000-000009000000}"/>
    <hyperlink ref="B33" location="PersonasEnjuiciadas!A1" display="Personas enjuiciadas" xr:uid="{00000000-0004-0000-0000-00000A000000}"/>
    <hyperlink ref="B34" location="'% condenados'!A1" display="Porcentaje de Condenados" xr:uid="{00000000-0004-0000-0000-00000B000000}"/>
    <hyperlink ref="B35" location="Relacion!A1" display="Relaciaón de Víctimas y Denunciados" xr:uid="{00000000-0004-0000-0000-00000C000000}"/>
    <hyperlink ref="B36" location="'Denuncias-Renuncias'!A1" display="Denuncias-Renuncias" xr:uid="{00000000-0004-0000-0000-00000D000000}"/>
    <hyperlink ref="B37" location="'Distribucion % denuncias'!A1" display="Distribución porcentual de las Denuncias" xr:uid="{00000000-0004-0000-0000-00000E000000}"/>
    <hyperlink ref="B38" location="Sobreseimientos!A1" display="Sobreseimientos" xr:uid="{00000000-0004-0000-0000-00000F000000}"/>
    <hyperlink ref="B39" location="Terminación!A1" display="Formas de Terminación" xr:uid="{00000000-0004-0000-0000-000010000000}"/>
    <hyperlink ref="B30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B23: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2:11" ht="44.25" customHeight="1" thickBot="1" x14ac:dyDescent="0.25">
      <c r="B9" s="14"/>
      <c r="C9" s="59" t="s">
        <v>129</v>
      </c>
      <c r="D9" s="59"/>
      <c r="E9" s="73"/>
      <c r="F9" s="66" t="s">
        <v>128</v>
      </c>
      <c r="G9" s="59"/>
      <c r="H9" s="73"/>
      <c r="I9" s="66" t="s">
        <v>131</v>
      </c>
      <c r="J9" s="59"/>
      <c r="K9" s="73"/>
    </row>
    <row r="10" spans="2:11" ht="42" customHeight="1" thickBot="1" x14ac:dyDescent="0.25">
      <c r="B10" s="11"/>
      <c r="C10" s="16" t="s">
        <v>132</v>
      </c>
      <c r="D10" s="17" t="s">
        <v>133</v>
      </c>
      <c r="E10" s="17" t="s">
        <v>52</v>
      </c>
      <c r="F10" s="17" t="s">
        <v>132</v>
      </c>
      <c r="G10" s="17" t="s">
        <v>133</v>
      </c>
      <c r="H10" s="17" t="s">
        <v>52</v>
      </c>
      <c r="I10" s="17" t="s">
        <v>132</v>
      </c>
      <c r="J10" s="17" t="s">
        <v>133</v>
      </c>
      <c r="K10" s="17" t="s">
        <v>52</v>
      </c>
    </row>
    <row r="11" spans="2:11" ht="20.100000000000001" customHeight="1" thickBot="1" x14ac:dyDescent="0.25">
      <c r="B11" s="3" t="s">
        <v>22</v>
      </c>
      <c r="C11" s="18">
        <v>9</v>
      </c>
      <c r="D11" s="18">
        <v>0</v>
      </c>
      <c r="E11" s="18">
        <v>9</v>
      </c>
      <c r="F11" s="18">
        <v>10</v>
      </c>
      <c r="G11" s="18">
        <v>0</v>
      </c>
      <c r="H11" s="18">
        <v>10</v>
      </c>
      <c r="I11" s="18">
        <v>19</v>
      </c>
      <c r="J11" s="18">
        <v>0</v>
      </c>
      <c r="K11" s="18">
        <v>19</v>
      </c>
    </row>
    <row r="12" spans="2:11" ht="20.100000000000001" customHeight="1" thickBot="1" x14ac:dyDescent="0.25">
      <c r="B12" s="4" t="s">
        <v>23</v>
      </c>
      <c r="C12" s="19">
        <v>0</v>
      </c>
      <c r="D12" s="19">
        <v>0</v>
      </c>
      <c r="E12" s="19">
        <v>0</v>
      </c>
      <c r="F12" s="19">
        <v>4</v>
      </c>
      <c r="G12" s="19">
        <v>3</v>
      </c>
      <c r="H12" s="19">
        <v>7</v>
      </c>
      <c r="I12" s="19">
        <v>4</v>
      </c>
      <c r="J12" s="19">
        <v>3</v>
      </c>
      <c r="K12" s="19">
        <v>7</v>
      </c>
    </row>
    <row r="13" spans="2:11" ht="20.100000000000001" customHeight="1" thickBot="1" x14ac:dyDescent="0.25">
      <c r="B13" s="4" t="s">
        <v>24</v>
      </c>
      <c r="C13" s="19">
        <v>1</v>
      </c>
      <c r="D13" s="19">
        <v>0</v>
      </c>
      <c r="E13" s="19">
        <v>1</v>
      </c>
      <c r="F13" s="19">
        <v>6</v>
      </c>
      <c r="G13" s="19">
        <v>0</v>
      </c>
      <c r="H13" s="19">
        <v>6</v>
      </c>
      <c r="I13" s="19">
        <v>7</v>
      </c>
      <c r="J13" s="19">
        <v>0</v>
      </c>
      <c r="K13" s="19">
        <v>7</v>
      </c>
    </row>
    <row r="14" spans="2:11" ht="20.100000000000001" customHeight="1" thickBot="1" x14ac:dyDescent="0.25">
      <c r="B14" s="4" t="s">
        <v>25</v>
      </c>
      <c r="C14" s="19">
        <v>3</v>
      </c>
      <c r="D14" s="19">
        <v>4</v>
      </c>
      <c r="E14" s="19">
        <v>7</v>
      </c>
      <c r="F14" s="19">
        <v>2</v>
      </c>
      <c r="G14" s="19">
        <v>0</v>
      </c>
      <c r="H14" s="19">
        <v>2</v>
      </c>
      <c r="I14" s="19">
        <v>5</v>
      </c>
      <c r="J14" s="19">
        <v>4</v>
      </c>
      <c r="K14" s="19">
        <v>9</v>
      </c>
    </row>
    <row r="15" spans="2:11" ht="20.100000000000001" customHeight="1" thickBot="1" x14ac:dyDescent="0.25">
      <c r="B15" s="4" t="s">
        <v>26</v>
      </c>
      <c r="C15" s="19">
        <v>0</v>
      </c>
      <c r="D15" s="19">
        <v>0</v>
      </c>
      <c r="E15" s="19">
        <v>0</v>
      </c>
      <c r="F15" s="19">
        <v>3</v>
      </c>
      <c r="G15" s="19">
        <v>0</v>
      </c>
      <c r="H15" s="19">
        <v>3</v>
      </c>
      <c r="I15" s="19">
        <v>3</v>
      </c>
      <c r="J15" s="19">
        <v>0</v>
      </c>
      <c r="K15" s="19">
        <v>3</v>
      </c>
    </row>
    <row r="16" spans="2:11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28</v>
      </c>
      <c r="C17" s="19">
        <v>3</v>
      </c>
      <c r="D17" s="19">
        <v>0</v>
      </c>
      <c r="E17" s="19">
        <v>3</v>
      </c>
      <c r="F17" s="19">
        <v>1</v>
      </c>
      <c r="G17" s="19">
        <v>0</v>
      </c>
      <c r="H17" s="19">
        <v>1</v>
      </c>
      <c r="I17" s="19">
        <v>4</v>
      </c>
      <c r="J17" s="19">
        <v>0</v>
      </c>
      <c r="K17" s="19">
        <v>4</v>
      </c>
    </row>
    <row r="18" spans="2:11" ht="20.100000000000001" customHeight="1" thickBot="1" x14ac:dyDescent="0.25">
      <c r="B18" s="4" t="s">
        <v>29</v>
      </c>
      <c r="C18" s="19">
        <v>3</v>
      </c>
      <c r="D18" s="19">
        <v>0</v>
      </c>
      <c r="E18" s="19">
        <v>3</v>
      </c>
      <c r="F18" s="19">
        <v>5</v>
      </c>
      <c r="G18" s="19">
        <v>0</v>
      </c>
      <c r="H18" s="19">
        <v>5</v>
      </c>
      <c r="I18" s="19">
        <v>8</v>
      </c>
      <c r="J18" s="19">
        <v>0</v>
      </c>
      <c r="K18" s="19">
        <v>8</v>
      </c>
    </row>
    <row r="19" spans="2:11" ht="20.100000000000001" customHeight="1" thickBot="1" x14ac:dyDescent="0.25">
      <c r="B19" s="4" t="s">
        <v>30</v>
      </c>
      <c r="C19" s="19">
        <v>13</v>
      </c>
      <c r="D19" s="19">
        <v>9</v>
      </c>
      <c r="E19" s="19">
        <v>22</v>
      </c>
      <c r="F19" s="19">
        <v>34</v>
      </c>
      <c r="G19" s="19">
        <v>22</v>
      </c>
      <c r="H19" s="19">
        <v>56</v>
      </c>
      <c r="I19" s="19">
        <v>47</v>
      </c>
      <c r="J19" s="19">
        <v>31</v>
      </c>
      <c r="K19" s="19">
        <v>78</v>
      </c>
    </row>
    <row r="20" spans="2:11" ht="20.100000000000001" customHeight="1" thickBot="1" x14ac:dyDescent="0.25">
      <c r="B20" s="4" t="s">
        <v>31</v>
      </c>
      <c r="C20" s="19">
        <v>4</v>
      </c>
      <c r="D20" s="19">
        <v>0</v>
      </c>
      <c r="E20" s="19">
        <v>4</v>
      </c>
      <c r="F20" s="19">
        <v>10</v>
      </c>
      <c r="G20" s="19">
        <v>1</v>
      </c>
      <c r="H20" s="19">
        <v>11</v>
      </c>
      <c r="I20" s="19">
        <v>14</v>
      </c>
      <c r="J20" s="19">
        <v>1</v>
      </c>
      <c r="K20" s="19">
        <v>15</v>
      </c>
    </row>
    <row r="21" spans="2:11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  <c r="F21" s="19">
        <v>2</v>
      </c>
      <c r="G21" s="19">
        <v>0</v>
      </c>
      <c r="H21" s="19">
        <v>2</v>
      </c>
      <c r="I21" s="19">
        <v>2</v>
      </c>
      <c r="J21" s="19">
        <v>0</v>
      </c>
      <c r="K21" s="19">
        <v>2</v>
      </c>
    </row>
    <row r="22" spans="2:11" ht="20.100000000000001" customHeight="1" thickBot="1" x14ac:dyDescent="0.25">
      <c r="B22" s="4" t="s">
        <v>33</v>
      </c>
      <c r="C22" s="19">
        <v>1</v>
      </c>
      <c r="D22" s="19">
        <v>0</v>
      </c>
      <c r="E22" s="19">
        <v>1</v>
      </c>
      <c r="F22" s="19">
        <v>1</v>
      </c>
      <c r="G22" s="19">
        <v>2</v>
      </c>
      <c r="H22" s="19">
        <v>3</v>
      </c>
      <c r="I22" s="19">
        <v>2</v>
      </c>
      <c r="J22" s="19">
        <v>2</v>
      </c>
      <c r="K22" s="19">
        <v>4</v>
      </c>
    </row>
    <row r="23" spans="2:11" ht="20.100000000000001" customHeight="1" thickBot="1" x14ac:dyDescent="0.25">
      <c r="B23" s="4" t="s">
        <v>34</v>
      </c>
      <c r="C23" s="19">
        <v>8</v>
      </c>
      <c r="D23" s="19">
        <v>6</v>
      </c>
      <c r="E23" s="19">
        <v>14</v>
      </c>
      <c r="F23" s="19">
        <v>14</v>
      </c>
      <c r="G23" s="19">
        <v>6</v>
      </c>
      <c r="H23" s="19">
        <v>20</v>
      </c>
      <c r="I23" s="19">
        <v>22</v>
      </c>
      <c r="J23" s="19">
        <v>12</v>
      </c>
      <c r="K23" s="19">
        <v>34</v>
      </c>
    </row>
    <row r="24" spans="2:11" ht="20.100000000000001" customHeight="1" thickBot="1" x14ac:dyDescent="0.25">
      <c r="B24" s="4" t="s">
        <v>35</v>
      </c>
      <c r="C24" s="19">
        <v>1</v>
      </c>
      <c r="D24" s="19">
        <v>0</v>
      </c>
      <c r="E24" s="19">
        <v>1</v>
      </c>
      <c r="F24" s="19">
        <v>5</v>
      </c>
      <c r="G24" s="19">
        <v>4</v>
      </c>
      <c r="H24" s="19">
        <v>9</v>
      </c>
      <c r="I24" s="19">
        <v>6</v>
      </c>
      <c r="J24" s="19">
        <v>4</v>
      </c>
      <c r="K24" s="19">
        <v>10</v>
      </c>
    </row>
    <row r="25" spans="2:11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  <c r="F25" s="19">
        <v>11</v>
      </c>
      <c r="G25" s="19">
        <v>0</v>
      </c>
      <c r="H25" s="19">
        <v>11</v>
      </c>
      <c r="I25" s="19">
        <v>11</v>
      </c>
      <c r="J25" s="19">
        <v>0</v>
      </c>
      <c r="K25" s="19">
        <v>11</v>
      </c>
    </row>
    <row r="26" spans="2:11" ht="20.100000000000001" customHeight="1" thickBot="1" x14ac:dyDescent="0.25">
      <c r="B26" s="5" t="s">
        <v>37</v>
      </c>
      <c r="C26" s="19">
        <v>0</v>
      </c>
      <c r="D26" s="19">
        <v>0</v>
      </c>
      <c r="E26" s="19">
        <v>0</v>
      </c>
      <c r="F26" s="19">
        <v>7</v>
      </c>
      <c r="G26" s="19">
        <v>0</v>
      </c>
      <c r="H26" s="19">
        <v>7</v>
      </c>
      <c r="I26" s="19">
        <v>7</v>
      </c>
      <c r="J26" s="19">
        <v>0</v>
      </c>
      <c r="K26" s="19">
        <v>7</v>
      </c>
    </row>
    <row r="27" spans="2:11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1</v>
      </c>
      <c r="G27" s="20">
        <v>0</v>
      </c>
      <c r="H27" s="20">
        <v>1</v>
      </c>
      <c r="I27" s="20">
        <v>1</v>
      </c>
      <c r="J27" s="20">
        <v>0</v>
      </c>
      <c r="K27" s="20">
        <v>1</v>
      </c>
    </row>
    <row r="28" spans="2:11" ht="20.100000000000001" customHeight="1" thickBot="1" x14ac:dyDescent="0.25">
      <c r="B28" s="7" t="s">
        <v>39</v>
      </c>
      <c r="C28" s="9">
        <f>SUM(C11:C27)</f>
        <v>46</v>
      </c>
      <c r="D28" s="9">
        <f t="shared" ref="D28:K28" si="0">SUM(D11:D27)</f>
        <v>19</v>
      </c>
      <c r="E28" s="9">
        <f t="shared" si="0"/>
        <v>65</v>
      </c>
      <c r="F28" s="9">
        <f t="shared" si="0"/>
        <v>116</v>
      </c>
      <c r="G28" s="9">
        <f t="shared" si="0"/>
        <v>38</v>
      </c>
      <c r="H28" s="9">
        <f t="shared" si="0"/>
        <v>154</v>
      </c>
      <c r="I28" s="9">
        <f t="shared" si="0"/>
        <v>162</v>
      </c>
      <c r="J28" s="9">
        <f t="shared" si="0"/>
        <v>57</v>
      </c>
      <c r="K28" s="9">
        <f t="shared" si="0"/>
        <v>219</v>
      </c>
    </row>
    <row r="29" spans="2:11" x14ac:dyDescent="0.2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23.25" customHeight="1" x14ac:dyDescent="0.2"/>
    <row r="8" spans="2:5" ht="14.25" customHeight="1" x14ac:dyDescent="0.2"/>
    <row r="9" spans="2:5" ht="32.25" customHeight="1" x14ac:dyDescent="0.2">
      <c r="B9" s="14"/>
      <c r="C9" s="77" t="s">
        <v>134</v>
      </c>
      <c r="D9" s="77"/>
      <c r="E9" s="77"/>
    </row>
    <row r="10" spans="2:5" ht="42.75" customHeight="1" thickBot="1" x14ac:dyDescent="0.25">
      <c r="B10" s="11"/>
      <c r="C10" s="21" t="s">
        <v>129</v>
      </c>
      <c r="D10" s="21" t="s">
        <v>128</v>
      </c>
      <c r="E10" s="21" t="s">
        <v>52</v>
      </c>
    </row>
    <row r="11" spans="2:5" ht="20.100000000000001" customHeight="1" thickBot="1" x14ac:dyDescent="0.25">
      <c r="B11" s="3" t="s">
        <v>22</v>
      </c>
      <c r="C11" s="18">
        <v>2</v>
      </c>
      <c r="D11" s="18">
        <v>3</v>
      </c>
      <c r="E11" s="18">
        <v>5</v>
      </c>
    </row>
    <row r="12" spans="2:5" ht="20.100000000000001" customHeight="1" thickBot="1" x14ac:dyDescent="0.25">
      <c r="B12" s="4" t="s">
        <v>23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24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25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26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28</v>
      </c>
      <c r="C17" s="19">
        <v>1</v>
      </c>
      <c r="D17" s="19">
        <v>0</v>
      </c>
      <c r="E17" s="19">
        <v>1</v>
      </c>
    </row>
    <row r="18" spans="2:5" ht="20.100000000000001" customHeight="1" thickBot="1" x14ac:dyDescent="0.25">
      <c r="B18" s="4" t="s">
        <v>29</v>
      </c>
      <c r="C18" s="19">
        <v>1</v>
      </c>
      <c r="D18" s="19">
        <v>1</v>
      </c>
      <c r="E18" s="19">
        <v>2</v>
      </c>
    </row>
    <row r="19" spans="2:5" ht="20.100000000000001" customHeight="1" thickBot="1" x14ac:dyDescent="0.25">
      <c r="B19" s="4" t="s">
        <v>30</v>
      </c>
      <c r="C19" s="19">
        <v>6</v>
      </c>
      <c r="D19" s="19">
        <v>5</v>
      </c>
      <c r="E19" s="19">
        <v>11</v>
      </c>
    </row>
    <row r="20" spans="2:5" ht="20.100000000000001" customHeight="1" thickBot="1" x14ac:dyDescent="0.25">
      <c r="B20" s="4" t="s">
        <v>31</v>
      </c>
      <c r="C20" s="19">
        <v>0</v>
      </c>
      <c r="D20" s="19">
        <v>5</v>
      </c>
      <c r="E20" s="19">
        <v>5</v>
      </c>
    </row>
    <row r="21" spans="2:5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33</v>
      </c>
      <c r="C22" s="19">
        <v>1</v>
      </c>
      <c r="D22" s="19">
        <v>1</v>
      </c>
      <c r="E22" s="19">
        <v>2</v>
      </c>
    </row>
    <row r="23" spans="2:5" ht="20.100000000000001" customHeight="1" thickBot="1" x14ac:dyDescent="0.25">
      <c r="B23" s="4" t="s">
        <v>34</v>
      </c>
      <c r="C23" s="19">
        <v>1</v>
      </c>
      <c r="D23" s="19">
        <v>4</v>
      </c>
      <c r="E23" s="19">
        <v>5</v>
      </c>
    </row>
    <row r="24" spans="2:5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37</v>
      </c>
      <c r="C26" s="19">
        <v>1</v>
      </c>
      <c r="D26" s="19">
        <v>0</v>
      </c>
      <c r="E26" s="19">
        <v>1</v>
      </c>
    </row>
    <row r="27" spans="2:5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</row>
    <row r="28" spans="2:5" ht="20.100000000000001" customHeight="1" thickBot="1" x14ac:dyDescent="0.25">
      <c r="B28" s="7" t="s">
        <v>39</v>
      </c>
      <c r="C28" s="9">
        <f>SUM(C11:C27)</f>
        <v>13</v>
      </c>
      <c r="D28" s="9">
        <f>SUM(D11:D27)</f>
        <v>19</v>
      </c>
      <c r="E28" s="9">
        <f>SUM(E11:E27)</f>
        <v>32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4"/>
      <c r="C12" s="77" t="s">
        <v>135</v>
      </c>
      <c r="D12" s="77"/>
      <c r="E12" s="77"/>
      <c r="F12" s="77"/>
      <c r="G12" s="77"/>
      <c r="H12" s="77" t="s">
        <v>136</v>
      </c>
      <c r="I12" s="77"/>
      <c r="J12" s="77"/>
      <c r="K12" s="77"/>
      <c r="L12" s="77"/>
      <c r="M12" s="77" t="s">
        <v>137</v>
      </c>
      <c r="N12" s="77"/>
      <c r="O12" s="77"/>
      <c r="P12" s="77"/>
      <c r="Q12" s="77"/>
      <c r="R12" s="77" t="s">
        <v>138</v>
      </c>
      <c r="S12" s="77"/>
      <c r="T12" s="77"/>
      <c r="U12" s="77"/>
      <c r="V12" s="77"/>
      <c r="W12" s="77" t="s">
        <v>139</v>
      </c>
      <c r="X12" s="77"/>
      <c r="Y12" s="77"/>
      <c r="Z12" s="77"/>
      <c r="AA12" s="77"/>
      <c r="AB12" s="77" t="s">
        <v>52</v>
      </c>
      <c r="AC12" s="77"/>
      <c r="AD12" s="77"/>
      <c r="AE12" s="77"/>
      <c r="AF12" s="77"/>
    </row>
    <row r="13" spans="2:32" ht="28.5" customHeight="1" x14ac:dyDescent="0.2">
      <c r="B13" s="23"/>
      <c r="C13" s="78" t="s">
        <v>77</v>
      </c>
      <c r="D13" s="78" t="s">
        <v>140</v>
      </c>
      <c r="E13" s="78"/>
      <c r="F13" s="78"/>
      <c r="G13" s="78" t="s">
        <v>141</v>
      </c>
      <c r="H13" s="78" t="s">
        <v>77</v>
      </c>
      <c r="I13" s="78" t="s">
        <v>140</v>
      </c>
      <c r="J13" s="78"/>
      <c r="K13" s="78"/>
      <c r="L13" s="78" t="s">
        <v>141</v>
      </c>
      <c r="M13" s="78" t="s">
        <v>77</v>
      </c>
      <c r="N13" s="78" t="s">
        <v>140</v>
      </c>
      <c r="O13" s="78"/>
      <c r="P13" s="78"/>
      <c r="Q13" s="78" t="s">
        <v>141</v>
      </c>
      <c r="R13" s="78" t="s">
        <v>77</v>
      </c>
      <c r="S13" s="78" t="s">
        <v>140</v>
      </c>
      <c r="T13" s="78"/>
      <c r="U13" s="78"/>
      <c r="V13" s="78" t="s">
        <v>141</v>
      </c>
      <c r="W13" s="78" t="s">
        <v>77</v>
      </c>
      <c r="X13" s="78" t="s">
        <v>140</v>
      </c>
      <c r="Y13" s="78"/>
      <c r="Z13" s="78"/>
      <c r="AA13" s="78" t="s">
        <v>141</v>
      </c>
      <c r="AB13" s="78" t="s">
        <v>77</v>
      </c>
      <c r="AC13" s="78" t="s">
        <v>140</v>
      </c>
      <c r="AD13" s="78"/>
      <c r="AE13" s="78"/>
      <c r="AF13" s="78" t="s">
        <v>141</v>
      </c>
    </row>
    <row r="14" spans="2:32" ht="28.5" customHeight="1" thickBot="1" x14ac:dyDescent="0.25">
      <c r="B14" s="11"/>
      <c r="C14" s="78"/>
      <c r="D14" s="25" t="s">
        <v>142</v>
      </c>
      <c r="E14" s="25" t="s">
        <v>143</v>
      </c>
      <c r="F14" s="25" t="s">
        <v>144</v>
      </c>
      <c r="G14" s="78"/>
      <c r="H14" s="78"/>
      <c r="I14" s="25" t="s">
        <v>142</v>
      </c>
      <c r="J14" s="25" t="s">
        <v>143</v>
      </c>
      <c r="K14" s="25" t="s">
        <v>144</v>
      </c>
      <c r="L14" s="78"/>
      <c r="M14" s="78"/>
      <c r="N14" s="25" t="s">
        <v>142</v>
      </c>
      <c r="O14" s="25" t="s">
        <v>143</v>
      </c>
      <c r="P14" s="25" t="s">
        <v>144</v>
      </c>
      <c r="Q14" s="78"/>
      <c r="R14" s="78"/>
      <c r="S14" s="25" t="s">
        <v>142</v>
      </c>
      <c r="T14" s="25" t="s">
        <v>143</v>
      </c>
      <c r="U14" s="25" t="s">
        <v>144</v>
      </c>
      <c r="V14" s="78"/>
      <c r="W14" s="78"/>
      <c r="X14" s="25" t="s">
        <v>142</v>
      </c>
      <c r="Y14" s="25" t="s">
        <v>143</v>
      </c>
      <c r="Z14" s="25" t="s">
        <v>144</v>
      </c>
      <c r="AA14" s="78"/>
      <c r="AB14" s="78"/>
      <c r="AC14" s="25" t="s">
        <v>142</v>
      </c>
      <c r="AD14" s="25" t="s">
        <v>143</v>
      </c>
      <c r="AE14" s="25" t="s">
        <v>144</v>
      </c>
      <c r="AF14" s="78"/>
    </row>
    <row r="15" spans="2:32" ht="20.100000000000001" customHeight="1" thickBot="1" x14ac:dyDescent="0.25">
      <c r="B15" s="3" t="s">
        <v>22</v>
      </c>
      <c r="C15" s="18">
        <v>2203</v>
      </c>
      <c r="D15" s="18">
        <v>21</v>
      </c>
      <c r="E15" s="18">
        <v>1626</v>
      </c>
      <c r="F15" s="18">
        <v>556</v>
      </c>
      <c r="G15" s="18">
        <v>0</v>
      </c>
      <c r="H15" s="18">
        <v>3</v>
      </c>
      <c r="I15" s="18">
        <v>1</v>
      </c>
      <c r="J15" s="18">
        <v>1</v>
      </c>
      <c r="K15" s="18">
        <v>1</v>
      </c>
      <c r="L15" s="18">
        <v>0</v>
      </c>
      <c r="M15" s="18">
        <v>70</v>
      </c>
      <c r="N15" s="18">
        <v>0</v>
      </c>
      <c r="O15" s="18">
        <v>65</v>
      </c>
      <c r="P15" s="18">
        <v>5</v>
      </c>
      <c r="Q15" s="18">
        <v>0</v>
      </c>
      <c r="R15" s="18">
        <v>22</v>
      </c>
      <c r="S15" s="18">
        <v>0</v>
      </c>
      <c r="T15" s="18">
        <v>22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2298</v>
      </c>
      <c r="AC15" s="18">
        <v>22</v>
      </c>
      <c r="AD15" s="18">
        <v>1714</v>
      </c>
      <c r="AE15" s="18">
        <v>562</v>
      </c>
      <c r="AF15" s="18">
        <v>0</v>
      </c>
    </row>
    <row r="16" spans="2:32" ht="20.100000000000001" customHeight="1" thickBot="1" x14ac:dyDescent="0.25">
      <c r="B16" s="4" t="s">
        <v>23</v>
      </c>
      <c r="C16" s="19">
        <v>205</v>
      </c>
      <c r="D16" s="19">
        <v>0</v>
      </c>
      <c r="E16" s="19">
        <v>160</v>
      </c>
      <c r="F16" s="19">
        <v>45</v>
      </c>
      <c r="G16" s="19">
        <v>0</v>
      </c>
      <c r="H16" s="19">
        <v>3</v>
      </c>
      <c r="I16" s="19">
        <v>0</v>
      </c>
      <c r="J16" s="19">
        <v>1</v>
      </c>
      <c r="K16" s="19">
        <v>2</v>
      </c>
      <c r="L16" s="19">
        <v>0</v>
      </c>
      <c r="M16" s="19">
        <v>6</v>
      </c>
      <c r="N16" s="19">
        <v>0</v>
      </c>
      <c r="O16" s="19">
        <v>6</v>
      </c>
      <c r="P16" s="19">
        <v>0</v>
      </c>
      <c r="Q16" s="19">
        <v>0</v>
      </c>
      <c r="R16" s="19">
        <v>8</v>
      </c>
      <c r="S16" s="19">
        <v>0</v>
      </c>
      <c r="T16" s="19">
        <v>6</v>
      </c>
      <c r="U16" s="19">
        <v>2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222</v>
      </c>
      <c r="AC16" s="19">
        <v>0</v>
      </c>
      <c r="AD16" s="19">
        <v>173</v>
      </c>
      <c r="AE16" s="19">
        <v>49</v>
      </c>
      <c r="AF16" s="19">
        <v>0</v>
      </c>
    </row>
    <row r="17" spans="2:32" ht="20.100000000000001" customHeight="1" thickBot="1" x14ac:dyDescent="0.25">
      <c r="B17" s="4" t="s">
        <v>24</v>
      </c>
      <c r="C17" s="19">
        <v>210</v>
      </c>
      <c r="D17" s="19">
        <v>0</v>
      </c>
      <c r="E17" s="19">
        <v>175</v>
      </c>
      <c r="F17" s="19">
        <v>35</v>
      </c>
      <c r="G17" s="19">
        <v>0</v>
      </c>
      <c r="H17" s="19">
        <v>2</v>
      </c>
      <c r="I17" s="19">
        <v>0</v>
      </c>
      <c r="J17" s="19">
        <v>2</v>
      </c>
      <c r="K17" s="19">
        <v>0</v>
      </c>
      <c r="L17" s="19">
        <v>0</v>
      </c>
      <c r="M17" s="19">
        <v>1</v>
      </c>
      <c r="N17" s="19">
        <v>0</v>
      </c>
      <c r="O17" s="19">
        <v>1</v>
      </c>
      <c r="P17" s="19">
        <v>0</v>
      </c>
      <c r="Q17" s="19">
        <v>0</v>
      </c>
      <c r="R17" s="19">
        <v>1</v>
      </c>
      <c r="S17" s="19">
        <v>0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214</v>
      </c>
      <c r="AC17" s="19">
        <v>0</v>
      </c>
      <c r="AD17" s="19">
        <v>179</v>
      </c>
      <c r="AE17" s="19">
        <v>35</v>
      </c>
      <c r="AF17" s="19">
        <v>0</v>
      </c>
    </row>
    <row r="18" spans="2:32" ht="20.100000000000001" customHeight="1" thickBot="1" x14ac:dyDescent="0.25">
      <c r="B18" s="4" t="s">
        <v>25</v>
      </c>
      <c r="C18" s="19">
        <v>405</v>
      </c>
      <c r="D18" s="19">
        <v>1</v>
      </c>
      <c r="E18" s="19">
        <v>323</v>
      </c>
      <c r="F18" s="19">
        <v>81</v>
      </c>
      <c r="G18" s="19">
        <v>0</v>
      </c>
      <c r="H18" s="19">
        <v>3</v>
      </c>
      <c r="I18" s="19">
        <v>0</v>
      </c>
      <c r="J18" s="19">
        <v>2</v>
      </c>
      <c r="K18" s="19">
        <v>1</v>
      </c>
      <c r="L18" s="19">
        <v>0</v>
      </c>
      <c r="M18" s="19">
        <v>12</v>
      </c>
      <c r="N18" s="19">
        <v>0</v>
      </c>
      <c r="O18" s="19">
        <v>10</v>
      </c>
      <c r="P18" s="19">
        <v>2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420</v>
      </c>
      <c r="AC18" s="19">
        <v>1</v>
      </c>
      <c r="AD18" s="19">
        <v>335</v>
      </c>
      <c r="AE18" s="19">
        <v>84</v>
      </c>
      <c r="AF18" s="19">
        <v>0</v>
      </c>
    </row>
    <row r="19" spans="2:32" ht="20.100000000000001" customHeight="1" thickBot="1" x14ac:dyDescent="0.25">
      <c r="B19" s="4" t="s">
        <v>26</v>
      </c>
      <c r="C19" s="19">
        <v>445</v>
      </c>
      <c r="D19" s="19">
        <v>10</v>
      </c>
      <c r="E19" s="19">
        <v>287</v>
      </c>
      <c r="F19" s="19">
        <v>148</v>
      </c>
      <c r="G19" s="19">
        <v>0</v>
      </c>
      <c r="H19" s="19">
        <v>1</v>
      </c>
      <c r="I19" s="19">
        <v>0</v>
      </c>
      <c r="J19" s="19">
        <v>1</v>
      </c>
      <c r="K19" s="19">
        <v>0</v>
      </c>
      <c r="L19" s="19">
        <v>0</v>
      </c>
      <c r="M19" s="19">
        <v>85</v>
      </c>
      <c r="N19" s="19">
        <v>0</v>
      </c>
      <c r="O19" s="19">
        <v>84</v>
      </c>
      <c r="P19" s="19">
        <v>1</v>
      </c>
      <c r="Q19" s="19">
        <v>0</v>
      </c>
      <c r="R19" s="19">
        <v>31</v>
      </c>
      <c r="S19" s="19">
        <v>0</v>
      </c>
      <c r="T19" s="19">
        <v>31</v>
      </c>
      <c r="U19" s="19">
        <v>0</v>
      </c>
      <c r="V19" s="19">
        <v>0</v>
      </c>
      <c r="W19" s="19">
        <v>5</v>
      </c>
      <c r="X19" s="19">
        <v>0</v>
      </c>
      <c r="Y19" s="19">
        <v>5</v>
      </c>
      <c r="Z19" s="19">
        <v>0</v>
      </c>
      <c r="AA19" s="19">
        <v>0</v>
      </c>
      <c r="AB19" s="19">
        <v>567</v>
      </c>
      <c r="AC19" s="19">
        <v>10</v>
      </c>
      <c r="AD19" s="19">
        <v>408</v>
      </c>
      <c r="AE19" s="19">
        <v>149</v>
      </c>
      <c r="AF19" s="19">
        <v>0</v>
      </c>
    </row>
    <row r="20" spans="2:32" ht="20.100000000000001" customHeight="1" thickBot="1" x14ac:dyDescent="0.25">
      <c r="B20" s="4" t="s">
        <v>27</v>
      </c>
      <c r="C20" s="19">
        <v>110</v>
      </c>
      <c r="D20" s="19">
        <v>0</v>
      </c>
      <c r="E20" s="19">
        <v>72</v>
      </c>
      <c r="F20" s="19">
        <v>38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4</v>
      </c>
      <c r="N20" s="19">
        <v>0</v>
      </c>
      <c r="O20" s="19">
        <v>4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114</v>
      </c>
      <c r="AC20" s="19">
        <v>0</v>
      </c>
      <c r="AD20" s="19">
        <v>76</v>
      </c>
      <c r="AE20" s="19">
        <v>38</v>
      </c>
      <c r="AF20" s="19">
        <v>0</v>
      </c>
    </row>
    <row r="21" spans="2:32" ht="20.100000000000001" customHeight="1" thickBot="1" x14ac:dyDescent="0.25">
      <c r="B21" s="4" t="s">
        <v>28</v>
      </c>
      <c r="C21" s="19">
        <v>439</v>
      </c>
      <c r="D21" s="19">
        <v>1</v>
      </c>
      <c r="E21" s="19">
        <v>299</v>
      </c>
      <c r="F21" s="19">
        <v>139</v>
      </c>
      <c r="G21" s="19">
        <v>0</v>
      </c>
      <c r="H21" s="19">
        <v>11</v>
      </c>
      <c r="I21" s="19">
        <v>0</v>
      </c>
      <c r="J21" s="19">
        <v>9</v>
      </c>
      <c r="K21" s="19">
        <v>2</v>
      </c>
      <c r="L21" s="19">
        <v>0</v>
      </c>
      <c r="M21" s="19">
        <v>26</v>
      </c>
      <c r="N21" s="19">
        <v>0</v>
      </c>
      <c r="O21" s="19">
        <v>26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476</v>
      </c>
      <c r="AC21" s="19">
        <v>1</v>
      </c>
      <c r="AD21" s="19">
        <v>334</v>
      </c>
      <c r="AE21" s="19">
        <v>141</v>
      </c>
      <c r="AF21" s="19">
        <v>0</v>
      </c>
    </row>
    <row r="22" spans="2:32" ht="20.100000000000001" customHeight="1" thickBot="1" x14ac:dyDescent="0.25">
      <c r="B22" s="4" t="s">
        <v>29</v>
      </c>
      <c r="C22" s="19">
        <v>430</v>
      </c>
      <c r="D22" s="19">
        <v>0</v>
      </c>
      <c r="E22" s="19">
        <v>293</v>
      </c>
      <c r="F22" s="19">
        <v>137</v>
      </c>
      <c r="G22" s="19">
        <v>0</v>
      </c>
      <c r="H22" s="19">
        <v>5</v>
      </c>
      <c r="I22" s="19">
        <v>0</v>
      </c>
      <c r="J22" s="19">
        <v>3</v>
      </c>
      <c r="K22" s="19">
        <v>2</v>
      </c>
      <c r="L22" s="19">
        <v>0</v>
      </c>
      <c r="M22" s="19">
        <v>8</v>
      </c>
      <c r="N22" s="19">
        <v>0</v>
      </c>
      <c r="O22" s="19">
        <v>5</v>
      </c>
      <c r="P22" s="19">
        <v>3</v>
      </c>
      <c r="Q22" s="19">
        <v>0</v>
      </c>
      <c r="R22" s="19">
        <v>2</v>
      </c>
      <c r="S22" s="19">
        <v>0</v>
      </c>
      <c r="T22" s="19">
        <v>2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445</v>
      </c>
      <c r="AC22" s="19">
        <v>0</v>
      </c>
      <c r="AD22" s="19">
        <v>303</v>
      </c>
      <c r="AE22" s="19">
        <v>142</v>
      </c>
      <c r="AF22" s="19">
        <v>0</v>
      </c>
    </row>
    <row r="23" spans="2:32" ht="20.100000000000001" customHeight="1" thickBot="1" x14ac:dyDescent="0.25">
      <c r="B23" s="4" t="s">
        <v>30</v>
      </c>
      <c r="C23" s="19">
        <v>1411</v>
      </c>
      <c r="D23" s="19">
        <v>42</v>
      </c>
      <c r="E23" s="19">
        <v>681</v>
      </c>
      <c r="F23" s="19">
        <v>688</v>
      </c>
      <c r="G23" s="19">
        <v>0</v>
      </c>
      <c r="H23" s="19">
        <v>5</v>
      </c>
      <c r="I23" s="19">
        <v>0</v>
      </c>
      <c r="J23" s="19">
        <v>2</v>
      </c>
      <c r="K23" s="19">
        <v>3</v>
      </c>
      <c r="L23" s="19">
        <v>0</v>
      </c>
      <c r="M23" s="19">
        <v>14</v>
      </c>
      <c r="N23" s="19">
        <v>0</v>
      </c>
      <c r="O23" s="19">
        <v>13</v>
      </c>
      <c r="P23" s="19">
        <v>1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11</v>
      </c>
      <c r="X23" s="19">
        <v>1</v>
      </c>
      <c r="Y23" s="19">
        <v>10</v>
      </c>
      <c r="Z23" s="19">
        <v>0</v>
      </c>
      <c r="AA23" s="19">
        <v>0</v>
      </c>
      <c r="AB23" s="19">
        <v>1441</v>
      </c>
      <c r="AC23" s="19">
        <v>43</v>
      </c>
      <c r="AD23" s="19">
        <v>706</v>
      </c>
      <c r="AE23" s="19">
        <v>692</v>
      </c>
      <c r="AF23" s="19">
        <v>0</v>
      </c>
    </row>
    <row r="24" spans="2:32" ht="20.100000000000001" customHeight="1" thickBot="1" x14ac:dyDescent="0.25">
      <c r="B24" s="4" t="s">
        <v>31</v>
      </c>
      <c r="C24" s="19">
        <v>1223</v>
      </c>
      <c r="D24" s="19">
        <v>2</v>
      </c>
      <c r="E24" s="19">
        <v>901</v>
      </c>
      <c r="F24" s="19">
        <v>320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18</v>
      </c>
      <c r="N24" s="19">
        <v>0</v>
      </c>
      <c r="O24" s="19">
        <v>18</v>
      </c>
      <c r="P24" s="19">
        <v>0</v>
      </c>
      <c r="Q24" s="19">
        <v>0</v>
      </c>
      <c r="R24" s="19">
        <v>9</v>
      </c>
      <c r="S24" s="19">
        <v>0</v>
      </c>
      <c r="T24" s="19">
        <v>9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1250</v>
      </c>
      <c r="AC24" s="19">
        <v>2</v>
      </c>
      <c r="AD24" s="19">
        <v>928</v>
      </c>
      <c r="AE24" s="19">
        <v>320</v>
      </c>
      <c r="AF24" s="19">
        <v>0</v>
      </c>
    </row>
    <row r="25" spans="2:32" ht="20.100000000000001" customHeight="1" thickBot="1" x14ac:dyDescent="0.25">
      <c r="B25" s="4" t="s">
        <v>32</v>
      </c>
      <c r="C25" s="19">
        <v>212</v>
      </c>
      <c r="D25" s="19">
        <v>2</v>
      </c>
      <c r="E25" s="19">
        <v>144</v>
      </c>
      <c r="F25" s="19">
        <v>66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9</v>
      </c>
      <c r="N25" s="19">
        <v>0</v>
      </c>
      <c r="O25" s="19">
        <v>9</v>
      </c>
      <c r="P25" s="19">
        <v>0</v>
      </c>
      <c r="Q25" s="19">
        <v>0</v>
      </c>
      <c r="R25" s="19">
        <v>1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222</v>
      </c>
      <c r="AC25" s="19">
        <v>2</v>
      </c>
      <c r="AD25" s="19">
        <v>154</v>
      </c>
      <c r="AE25" s="19">
        <v>66</v>
      </c>
      <c r="AF25" s="19">
        <v>0</v>
      </c>
    </row>
    <row r="26" spans="2:32" ht="20.100000000000001" customHeight="1" thickBot="1" x14ac:dyDescent="0.25">
      <c r="B26" s="4" t="s">
        <v>33</v>
      </c>
      <c r="C26" s="19">
        <v>447</v>
      </c>
      <c r="D26" s="19">
        <v>3</v>
      </c>
      <c r="E26" s="19">
        <v>304</v>
      </c>
      <c r="F26" s="19">
        <v>140</v>
      </c>
      <c r="G26" s="19">
        <v>0</v>
      </c>
      <c r="H26" s="19">
        <v>2</v>
      </c>
      <c r="I26" s="19">
        <v>0</v>
      </c>
      <c r="J26" s="19">
        <v>2</v>
      </c>
      <c r="K26" s="19">
        <v>0</v>
      </c>
      <c r="L26" s="19">
        <v>0</v>
      </c>
      <c r="M26" s="19">
        <v>8</v>
      </c>
      <c r="N26" s="19">
        <v>0</v>
      </c>
      <c r="O26" s="19">
        <v>6</v>
      </c>
      <c r="P26" s="19">
        <v>2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457</v>
      </c>
      <c r="AC26" s="19">
        <v>3</v>
      </c>
      <c r="AD26" s="19">
        <v>312</v>
      </c>
      <c r="AE26" s="19">
        <v>142</v>
      </c>
      <c r="AF26" s="19">
        <v>0</v>
      </c>
    </row>
    <row r="27" spans="2:32" ht="20.100000000000001" customHeight="1" thickBot="1" x14ac:dyDescent="0.25">
      <c r="B27" s="4" t="s">
        <v>34</v>
      </c>
      <c r="C27" s="19">
        <v>1487</v>
      </c>
      <c r="D27" s="19">
        <v>13</v>
      </c>
      <c r="E27" s="19">
        <v>655</v>
      </c>
      <c r="F27" s="19">
        <v>819</v>
      </c>
      <c r="G27" s="19">
        <v>0</v>
      </c>
      <c r="H27" s="19">
        <v>5</v>
      </c>
      <c r="I27" s="19">
        <v>0</v>
      </c>
      <c r="J27" s="19">
        <v>1</v>
      </c>
      <c r="K27" s="19">
        <v>4</v>
      </c>
      <c r="L27" s="19">
        <v>0</v>
      </c>
      <c r="M27" s="19">
        <v>38</v>
      </c>
      <c r="N27" s="19">
        <v>0</v>
      </c>
      <c r="O27" s="19">
        <v>36</v>
      </c>
      <c r="P27" s="19">
        <v>2</v>
      </c>
      <c r="Q27" s="19">
        <v>0</v>
      </c>
      <c r="R27" s="19">
        <v>2</v>
      </c>
      <c r="S27" s="19">
        <v>0</v>
      </c>
      <c r="T27" s="19">
        <v>2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1532</v>
      </c>
      <c r="AC27" s="19">
        <v>13</v>
      </c>
      <c r="AD27" s="19">
        <v>694</v>
      </c>
      <c r="AE27" s="19">
        <v>825</v>
      </c>
      <c r="AF27" s="19">
        <v>0</v>
      </c>
    </row>
    <row r="28" spans="2:32" ht="20.100000000000001" customHeight="1" thickBot="1" x14ac:dyDescent="0.25">
      <c r="B28" s="4" t="s">
        <v>35</v>
      </c>
      <c r="C28" s="19">
        <v>383</v>
      </c>
      <c r="D28" s="19">
        <v>1</v>
      </c>
      <c r="E28" s="19">
        <v>293</v>
      </c>
      <c r="F28" s="19">
        <v>89</v>
      </c>
      <c r="G28" s="19">
        <v>0</v>
      </c>
      <c r="H28" s="19">
        <v>1</v>
      </c>
      <c r="I28" s="19">
        <v>0</v>
      </c>
      <c r="J28" s="19">
        <v>1</v>
      </c>
      <c r="K28" s="19">
        <v>0</v>
      </c>
      <c r="L28" s="19">
        <v>0</v>
      </c>
      <c r="M28" s="19">
        <v>34</v>
      </c>
      <c r="N28" s="19">
        <v>0</v>
      </c>
      <c r="O28" s="19">
        <v>34</v>
      </c>
      <c r="P28" s="19">
        <v>0</v>
      </c>
      <c r="Q28" s="19">
        <v>0</v>
      </c>
      <c r="R28" s="19">
        <v>2</v>
      </c>
      <c r="S28" s="19">
        <v>0</v>
      </c>
      <c r="T28" s="19">
        <v>2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420</v>
      </c>
      <c r="AC28" s="19">
        <v>1</v>
      </c>
      <c r="AD28" s="19">
        <v>330</v>
      </c>
      <c r="AE28" s="19">
        <v>89</v>
      </c>
      <c r="AF28" s="19">
        <v>0</v>
      </c>
    </row>
    <row r="29" spans="2:32" ht="20.100000000000001" customHeight="1" thickBot="1" x14ac:dyDescent="0.25">
      <c r="B29" s="4" t="s">
        <v>36</v>
      </c>
      <c r="C29" s="19">
        <v>66</v>
      </c>
      <c r="D29" s="19">
        <v>0</v>
      </c>
      <c r="E29" s="19">
        <v>44</v>
      </c>
      <c r="F29" s="19">
        <v>22</v>
      </c>
      <c r="G29" s="19">
        <v>0</v>
      </c>
      <c r="H29" s="19">
        <v>1</v>
      </c>
      <c r="I29" s="19">
        <v>0</v>
      </c>
      <c r="J29" s="19">
        <v>1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67</v>
      </c>
      <c r="AC29" s="19">
        <v>0</v>
      </c>
      <c r="AD29" s="19">
        <v>45</v>
      </c>
      <c r="AE29" s="19">
        <v>22</v>
      </c>
      <c r="AF29" s="19">
        <v>0</v>
      </c>
    </row>
    <row r="30" spans="2:32" ht="20.100000000000001" customHeight="1" thickBot="1" x14ac:dyDescent="0.25">
      <c r="B30" s="5" t="s">
        <v>37</v>
      </c>
      <c r="C30" s="19">
        <v>369</v>
      </c>
      <c r="D30" s="19">
        <v>0</v>
      </c>
      <c r="E30" s="19">
        <v>272</v>
      </c>
      <c r="F30" s="19">
        <v>97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7</v>
      </c>
      <c r="N30" s="19">
        <v>0</v>
      </c>
      <c r="O30" s="19">
        <v>5</v>
      </c>
      <c r="P30" s="19">
        <v>2</v>
      </c>
      <c r="Q30" s="19">
        <v>0</v>
      </c>
      <c r="R30" s="19">
        <v>2</v>
      </c>
      <c r="S30" s="19">
        <v>0</v>
      </c>
      <c r="T30" s="19">
        <v>2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378</v>
      </c>
      <c r="AC30" s="19">
        <v>0</v>
      </c>
      <c r="AD30" s="19">
        <v>279</v>
      </c>
      <c r="AE30" s="19">
        <v>99</v>
      </c>
      <c r="AF30" s="19">
        <v>0</v>
      </c>
    </row>
    <row r="31" spans="2:32" ht="20.100000000000001" customHeight="1" thickBot="1" x14ac:dyDescent="0.25">
      <c r="B31" s="6" t="s">
        <v>38</v>
      </c>
      <c r="C31" s="20">
        <v>63</v>
      </c>
      <c r="D31" s="20">
        <v>0</v>
      </c>
      <c r="E31" s="20">
        <v>56</v>
      </c>
      <c r="F31" s="20">
        <v>7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</v>
      </c>
      <c r="N31" s="20">
        <v>0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65</v>
      </c>
      <c r="AC31" s="20">
        <v>0</v>
      </c>
      <c r="AD31" s="20">
        <v>58</v>
      </c>
      <c r="AE31" s="20">
        <v>7</v>
      </c>
      <c r="AF31" s="20">
        <v>0</v>
      </c>
    </row>
    <row r="32" spans="2:32" ht="20.100000000000001" customHeight="1" thickBot="1" x14ac:dyDescent="0.25">
      <c r="B32" s="7" t="s">
        <v>39</v>
      </c>
      <c r="C32" s="9">
        <f>SUM(C15:C31)</f>
        <v>10108</v>
      </c>
      <c r="D32" s="9">
        <f t="shared" ref="D32:AF32" si="0">SUM(D15:D31)</f>
        <v>96</v>
      </c>
      <c r="E32" s="9">
        <f t="shared" si="0"/>
        <v>6585</v>
      </c>
      <c r="F32" s="9">
        <f t="shared" si="0"/>
        <v>3427</v>
      </c>
      <c r="G32" s="9">
        <f t="shared" si="0"/>
        <v>0</v>
      </c>
      <c r="H32" s="9">
        <f t="shared" si="0"/>
        <v>42</v>
      </c>
      <c r="I32" s="9">
        <f t="shared" si="0"/>
        <v>1</v>
      </c>
      <c r="J32" s="9">
        <f t="shared" si="0"/>
        <v>26</v>
      </c>
      <c r="K32" s="9">
        <f t="shared" si="0"/>
        <v>15</v>
      </c>
      <c r="L32" s="9">
        <f t="shared" si="0"/>
        <v>0</v>
      </c>
      <c r="M32" s="9">
        <f t="shared" si="0"/>
        <v>342</v>
      </c>
      <c r="N32" s="9">
        <f t="shared" si="0"/>
        <v>0</v>
      </c>
      <c r="O32" s="9">
        <f t="shared" si="0"/>
        <v>324</v>
      </c>
      <c r="P32" s="9">
        <f t="shared" si="0"/>
        <v>18</v>
      </c>
      <c r="Q32" s="9">
        <f t="shared" si="0"/>
        <v>0</v>
      </c>
      <c r="R32" s="9">
        <f t="shared" si="0"/>
        <v>80</v>
      </c>
      <c r="S32" s="9">
        <f t="shared" si="0"/>
        <v>0</v>
      </c>
      <c r="T32" s="9">
        <f t="shared" si="0"/>
        <v>78</v>
      </c>
      <c r="U32" s="9">
        <f t="shared" si="0"/>
        <v>2</v>
      </c>
      <c r="V32" s="9">
        <f t="shared" si="0"/>
        <v>0</v>
      </c>
      <c r="W32" s="9">
        <f t="shared" si="0"/>
        <v>16</v>
      </c>
      <c r="X32" s="9">
        <f t="shared" si="0"/>
        <v>1</v>
      </c>
      <c r="Y32" s="9">
        <f t="shared" si="0"/>
        <v>15</v>
      </c>
      <c r="Z32" s="9">
        <f t="shared" si="0"/>
        <v>0</v>
      </c>
      <c r="AA32" s="9">
        <f t="shared" si="0"/>
        <v>0</v>
      </c>
      <c r="AB32" s="9">
        <f t="shared" si="0"/>
        <v>10588</v>
      </c>
      <c r="AC32" s="9">
        <f t="shared" si="0"/>
        <v>98</v>
      </c>
      <c r="AD32" s="9">
        <f t="shared" si="0"/>
        <v>7028</v>
      </c>
      <c r="AE32" s="9">
        <f t="shared" si="0"/>
        <v>3462</v>
      </c>
      <c r="AF32" s="9">
        <f t="shared" si="0"/>
        <v>0</v>
      </c>
    </row>
    <row r="33" spans="3:32" x14ac:dyDescent="0.2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3"/>
      <c r="C12" s="77" t="s">
        <v>77</v>
      </c>
      <c r="D12" s="77"/>
      <c r="E12" s="77"/>
      <c r="F12" s="77"/>
      <c r="G12" s="77"/>
      <c r="H12" s="77" t="s">
        <v>140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2:22" ht="25.5" customHeight="1" x14ac:dyDescent="0.2">
      <c r="B13" s="23"/>
      <c r="C13" s="77"/>
      <c r="D13" s="77"/>
      <c r="E13" s="77"/>
      <c r="F13" s="77"/>
      <c r="G13" s="77"/>
      <c r="H13" s="77" t="s">
        <v>142</v>
      </c>
      <c r="I13" s="77"/>
      <c r="J13" s="77"/>
      <c r="K13" s="77"/>
      <c r="L13" s="79"/>
      <c r="M13" s="77" t="s">
        <v>143</v>
      </c>
      <c r="N13" s="77"/>
      <c r="O13" s="77"/>
      <c r="P13" s="77"/>
      <c r="Q13" s="79"/>
      <c r="R13" s="77" t="s">
        <v>144</v>
      </c>
      <c r="S13" s="77"/>
      <c r="T13" s="77"/>
      <c r="U13" s="77"/>
      <c r="V13" s="79"/>
    </row>
    <row r="14" spans="2:22" ht="45" customHeight="1" x14ac:dyDescent="0.2">
      <c r="B14" s="23"/>
      <c r="C14" s="15" t="s">
        <v>135</v>
      </c>
      <c r="D14" s="15" t="s">
        <v>136</v>
      </c>
      <c r="E14" s="15" t="s">
        <v>145</v>
      </c>
      <c r="F14" s="15" t="s">
        <v>146</v>
      </c>
      <c r="G14" s="15" t="s">
        <v>139</v>
      </c>
      <c r="H14" s="15" t="s">
        <v>135</v>
      </c>
      <c r="I14" s="15" t="s">
        <v>136</v>
      </c>
      <c r="J14" s="15" t="s">
        <v>145</v>
      </c>
      <c r="K14" s="15" t="s">
        <v>146</v>
      </c>
      <c r="L14" s="15" t="s">
        <v>139</v>
      </c>
      <c r="M14" s="15" t="s">
        <v>135</v>
      </c>
      <c r="N14" s="15" t="s">
        <v>136</v>
      </c>
      <c r="O14" s="15" t="s">
        <v>145</v>
      </c>
      <c r="P14" s="15" t="s">
        <v>146</v>
      </c>
      <c r="Q14" s="15" t="s">
        <v>139</v>
      </c>
      <c r="R14" s="15" t="s">
        <v>135</v>
      </c>
      <c r="S14" s="15" t="s">
        <v>136</v>
      </c>
      <c r="T14" s="15" t="s">
        <v>145</v>
      </c>
      <c r="U14" s="15" t="s">
        <v>146</v>
      </c>
      <c r="V14" s="15" t="s">
        <v>139</v>
      </c>
    </row>
    <row r="15" spans="2:22" ht="20.100000000000001" customHeight="1" thickBot="1" x14ac:dyDescent="0.25">
      <c r="B15" s="3" t="s">
        <v>22</v>
      </c>
      <c r="C15" s="29">
        <f>IF('Órdenes según Instancia'!AB15=0,"-",('Órdenes según Instancia'!C15/'Órdenes según Instancia'!AB15))</f>
        <v>0.95865970409051349</v>
      </c>
      <c r="D15" s="29">
        <f>IF('Órdenes según Instancia'!AB15=0,"-",('Órdenes según Instancia'!H15/'Órdenes según Instancia'!AB15))</f>
        <v>1.3054830287206266E-3</v>
      </c>
      <c r="E15" s="29">
        <f>IF('Órdenes según Instancia'!AB15=0,"-",('Órdenes según Instancia'!M15/'Órdenes según Instancia'!AB15))</f>
        <v>3.0461270670147953E-2</v>
      </c>
      <c r="F15" s="29">
        <f>IF('Órdenes según Instancia'!AB15=0,"-",('Órdenes según Instancia'!R15/'Órdenes según Instancia'!AB15))</f>
        <v>9.5735422106179285E-3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0.95454545454545459</v>
      </c>
      <c r="I15" s="29">
        <f>IF('Órdenes según Instancia'!AC15=0,"-",('Órdenes según Instancia'!I15/'Órdenes según Instancia'!AC15))</f>
        <v>4.5454545454545456E-2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0.94865810968494746</v>
      </c>
      <c r="N15" s="29">
        <f>IF('Órdenes según Instancia'!AD15=0,"-",('Órdenes según Instancia'!J15/'Órdenes según Instancia'!AD15))</f>
        <v>5.8343057176196028E-4</v>
      </c>
      <c r="O15" s="29">
        <f>IF('Órdenes según Instancia'!AD15=0,"-",('Órdenes según Instancia'!O15/'Órdenes según Instancia'!AD15))</f>
        <v>3.7922987164527425E-2</v>
      </c>
      <c r="P15" s="29">
        <f>IF('Órdenes según Instancia'!AD15=0,"-",('Órdenes según Instancia'!T15/'Órdenes según Instancia'!AD15))</f>
        <v>1.2835472578763127E-2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0.98932384341637014</v>
      </c>
      <c r="S15" s="29">
        <f>IF('Órdenes según Instancia'!AE15=0,"-",('Órdenes según Instancia'!K15/'Órdenes según Instancia'!AE15))</f>
        <v>1.7793594306049821E-3</v>
      </c>
      <c r="T15" s="29">
        <f>IF('Órdenes según Instancia'!AE15=0,"-",('Órdenes según Instancia'!P15/'Órdenes según Instancia'!AE15))</f>
        <v>8.8967971530249119E-3</v>
      </c>
      <c r="U15" s="29">
        <f>IF('Órdenes según Instancia'!AE15=0,"-",('Órdenes según Instancia'!U15/('Órdenes según Instancia'!AE15)))</f>
        <v>0</v>
      </c>
      <c r="V15" s="29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23</v>
      </c>
      <c r="C16" s="29">
        <f>IF('Órdenes según Instancia'!AB16=0,"-",('Órdenes según Instancia'!C16/'Órdenes según Instancia'!AB16))</f>
        <v>0.92342342342342343</v>
      </c>
      <c r="D16" s="29">
        <f>IF('Órdenes según Instancia'!AB16=0,"-",('Órdenes según Instancia'!H16/'Órdenes según Instancia'!AB16))</f>
        <v>1.3513513513513514E-2</v>
      </c>
      <c r="E16" s="29">
        <f>IF('Órdenes según Instancia'!AB16=0,"-",('Órdenes según Instancia'!M16/'Órdenes según Instancia'!AB16))</f>
        <v>2.7027027027027029E-2</v>
      </c>
      <c r="F16" s="29">
        <f>IF('Órdenes según Instancia'!AB16=0,"-",('Órdenes según Instancia'!R16/'Órdenes según Instancia'!AB16))</f>
        <v>3.6036036036036036E-2</v>
      </c>
      <c r="G16" s="29">
        <f>IF('Órdenes según Instancia'!AB16=0,"-",('Órdenes según Instancia'!W16/'Órdenes según Instancia'!AB16))</f>
        <v>0</v>
      </c>
      <c r="H16" s="29" t="str">
        <f>IF('Órdenes según Instancia'!AC16=0,"-",('Órdenes según Instancia'!D16/'Órdenes según Instancia'!AC16))</f>
        <v>-</v>
      </c>
      <c r="I16" s="29" t="str">
        <f>IF('Órdenes según Instancia'!AC16=0,"-",('Órdenes según Instancia'!I16/'Órdenes según Instancia'!AC16))</f>
        <v>-</v>
      </c>
      <c r="J16" s="29" t="str">
        <f>IF('Órdenes según Instancia'!AC16=0,"-",('Órdenes según Instancia'!N16/'Órdenes según Instancia'!AC16))</f>
        <v>-</v>
      </c>
      <c r="K16" s="29" t="str">
        <f>IF('Órdenes según Instancia'!AC16=0,"-",('Órdenes según Instancia'!S16/'Órdenes según Instancia'!AC16))</f>
        <v>-</v>
      </c>
      <c r="L16" s="29" t="str">
        <f>IF('Órdenes según Instancia'!AC16=0,"-",('Órdenes según Instancia'!X16/'Órdenes según Instancia'!AC16))</f>
        <v>-</v>
      </c>
      <c r="M16" s="29">
        <f>IF('Órdenes según Instancia'!AD16=0,"-",('Órdenes según Instancia'!E16/'Órdenes según Instancia'!AD16))</f>
        <v>0.92485549132947975</v>
      </c>
      <c r="N16" s="29">
        <f>IF('Órdenes según Instancia'!AD16=0,"-",('Órdenes según Instancia'!J16/'Órdenes según Instancia'!AD16))</f>
        <v>5.7803468208092483E-3</v>
      </c>
      <c r="O16" s="29">
        <f>IF('Órdenes según Instancia'!AD16=0,"-",('Órdenes según Instancia'!O16/'Órdenes según Instancia'!AD16))</f>
        <v>3.4682080924855488E-2</v>
      </c>
      <c r="P16" s="29">
        <f>IF('Órdenes según Instancia'!AD16=0,"-",('Órdenes según Instancia'!T16/'Órdenes según Instancia'!AD16))</f>
        <v>3.4682080924855488E-2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0.91836734693877553</v>
      </c>
      <c r="S16" s="29">
        <f>IF('Órdenes según Instancia'!AE16=0,"-",('Órdenes según Instancia'!K16/'Órdenes según Instancia'!AE16))</f>
        <v>4.0816326530612242E-2</v>
      </c>
      <c r="T16" s="29">
        <f>IF('Órdenes según Instancia'!AE16=0,"-",('Órdenes según Instancia'!P16/'Órdenes según Instancia'!AE16))</f>
        <v>0</v>
      </c>
      <c r="U16" s="29">
        <f>IF('Órdenes según Instancia'!AE16=0,"-",('Órdenes según Instancia'!U16/('Órdenes según Instancia'!AE16)))</f>
        <v>4.0816326530612242E-2</v>
      </c>
      <c r="V16" s="29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24</v>
      </c>
      <c r="C17" s="29">
        <f>IF('Órdenes según Instancia'!AB17=0,"-",('Órdenes según Instancia'!C17/'Órdenes según Instancia'!AB17))</f>
        <v>0.98130841121495327</v>
      </c>
      <c r="D17" s="29">
        <f>IF('Órdenes según Instancia'!AB17=0,"-",('Órdenes según Instancia'!H17/'Órdenes según Instancia'!AB17))</f>
        <v>9.3457943925233638E-3</v>
      </c>
      <c r="E17" s="29">
        <f>IF('Órdenes según Instancia'!AB17=0,"-",('Órdenes según Instancia'!M17/'Órdenes según Instancia'!AB17))</f>
        <v>4.6728971962616819E-3</v>
      </c>
      <c r="F17" s="29">
        <f>IF('Órdenes según Instancia'!AB17=0,"-",('Órdenes según Instancia'!R17/'Órdenes según Instancia'!AB17))</f>
        <v>4.6728971962616819E-3</v>
      </c>
      <c r="G17" s="29">
        <f>IF('Órdenes según Instancia'!AB17=0,"-",('Órdenes según Instancia'!W17/'Órdenes según Instancia'!AB17))</f>
        <v>0</v>
      </c>
      <c r="H17" s="29" t="str">
        <f>IF('Órdenes según Instancia'!AC17=0,"-",('Órdenes según Instancia'!D17/'Órdenes según Instancia'!AC17))</f>
        <v>-</v>
      </c>
      <c r="I17" s="29" t="str">
        <f>IF('Órdenes según Instancia'!AC17=0,"-",('Órdenes según Instancia'!I17/'Órdenes según Instancia'!AC17))</f>
        <v>-</v>
      </c>
      <c r="J17" s="29" t="str">
        <f>IF('Órdenes según Instancia'!AC17=0,"-",('Órdenes según Instancia'!N17/'Órdenes según Instancia'!AC17))</f>
        <v>-</v>
      </c>
      <c r="K17" s="29" t="str">
        <f>IF('Órdenes según Instancia'!AC17=0,"-",('Órdenes según Instancia'!S17/'Órdenes según Instancia'!AC17))</f>
        <v>-</v>
      </c>
      <c r="L17" s="29" t="str">
        <f>IF('Órdenes según Instancia'!AC17=0,"-",('Órdenes según Instancia'!X17/'Órdenes según Instancia'!AC17))</f>
        <v>-</v>
      </c>
      <c r="M17" s="29">
        <f>IF('Órdenes según Instancia'!AD17=0,"-",('Órdenes según Instancia'!E17/'Órdenes según Instancia'!AD17))</f>
        <v>0.97765363128491622</v>
      </c>
      <c r="N17" s="29">
        <f>IF('Órdenes según Instancia'!AD17=0,"-",('Órdenes según Instancia'!J17/'Órdenes según Instancia'!AD17))</f>
        <v>1.11731843575419E-2</v>
      </c>
      <c r="O17" s="29">
        <f>IF('Órdenes según Instancia'!AD17=0,"-",('Órdenes según Instancia'!O17/'Órdenes según Instancia'!AD17))</f>
        <v>5.5865921787709499E-3</v>
      </c>
      <c r="P17" s="29">
        <f>IF('Órdenes según Instancia'!AD17=0,"-",('Órdenes según Instancia'!T17/'Órdenes según Instancia'!AD17))</f>
        <v>5.5865921787709499E-3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1</v>
      </c>
      <c r="S17" s="29">
        <f>IF('Órdenes según Instancia'!AE17=0,"-",('Órdenes según Instancia'!K17/'Órdenes según Instancia'!AE17))</f>
        <v>0</v>
      </c>
      <c r="T17" s="29">
        <f>IF('Órdenes según Instancia'!AE17=0,"-",('Órdenes según Instancia'!P17/'Órdenes según Instancia'!AE17))</f>
        <v>0</v>
      </c>
      <c r="U17" s="29">
        <f>IF('Órdenes según Instancia'!AE17=0,"-",('Órdenes según Instancia'!U17/('Órdenes según Instancia'!AE17)))</f>
        <v>0</v>
      </c>
      <c r="V17" s="29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25</v>
      </c>
      <c r="C18" s="29">
        <f>IF('Órdenes según Instancia'!AB18=0,"-",('Órdenes según Instancia'!C18/'Órdenes según Instancia'!AB18))</f>
        <v>0.9642857142857143</v>
      </c>
      <c r="D18" s="29">
        <f>IF('Órdenes según Instancia'!AB18=0,"-",('Órdenes según Instancia'!H18/'Órdenes según Instancia'!AB18))</f>
        <v>7.1428571428571426E-3</v>
      </c>
      <c r="E18" s="29">
        <f>IF('Órdenes según Instancia'!AB18=0,"-",('Órdenes según Instancia'!M18/'Órdenes según Instancia'!AB18))</f>
        <v>2.8571428571428571E-2</v>
      </c>
      <c r="F18" s="29">
        <f>IF('Órdenes según Instancia'!AB18=0,"-",('Órdenes según Instancia'!R18/'Órdenes según Instancia'!AB18))</f>
        <v>0</v>
      </c>
      <c r="G18" s="29">
        <f>IF('Órdenes según Instancia'!AB18=0,"-",('Órdenes según Instancia'!W18/'Órdenes según Instancia'!AB18))</f>
        <v>0</v>
      </c>
      <c r="H18" s="29">
        <f>IF('Órdenes según Instancia'!AC18=0,"-",('Órdenes según Instancia'!D18/'Órdenes según Instancia'!AC18))</f>
        <v>1</v>
      </c>
      <c r="I18" s="29">
        <f>IF('Órdenes según Instancia'!AC18=0,"-",('Órdenes según Instancia'!I18/'Órdenes según Instancia'!AC18))</f>
        <v>0</v>
      </c>
      <c r="J18" s="29">
        <f>IF('Órdenes según Instancia'!AC18=0,"-",('Órdenes según Instancia'!N18/'Órdenes según Instancia'!AC18))</f>
        <v>0</v>
      </c>
      <c r="K18" s="29">
        <f>IF('Órdenes según Instancia'!AC18=0,"-",('Órdenes según Instancia'!S18/'Órdenes según Instancia'!AC18))</f>
        <v>0</v>
      </c>
      <c r="L18" s="29">
        <f>IF('Órdenes según Instancia'!AC18=0,"-",('Órdenes según Instancia'!X18/'Órdenes según Instancia'!AC18))</f>
        <v>0</v>
      </c>
      <c r="M18" s="29">
        <f>IF('Órdenes según Instancia'!AD18=0,"-",('Órdenes según Instancia'!E18/'Órdenes según Instancia'!AD18))</f>
        <v>0.9641791044776119</v>
      </c>
      <c r="N18" s="29">
        <f>IF('Órdenes según Instancia'!AD18=0,"-",('Órdenes según Instancia'!J18/'Órdenes según Instancia'!AD18))</f>
        <v>5.9701492537313433E-3</v>
      </c>
      <c r="O18" s="29">
        <f>IF('Órdenes según Instancia'!AD18=0,"-",('Órdenes según Instancia'!O18/'Órdenes según Instancia'!AD18))</f>
        <v>2.9850746268656716E-2</v>
      </c>
      <c r="P18" s="29">
        <f>IF('Órdenes según Instancia'!AD18=0,"-",('Órdenes según Instancia'!T18/'Órdenes según Instancia'!AD18))</f>
        <v>0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0.9642857142857143</v>
      </c>
      <c r="S18" s="29">
        <f>IF('Órdenes según Instancia'!AE18=0,"-",('Órdenes según Instancia'!K18/'Órdenes según Instancia'!AE18))</f>
        <v>1.1904761904761904E-2</v>
      </c>
      <c r="T18" s="29">
        <f>IF('Órdenes según Instancia'!AE18=0,"-",('Órdenes según Instancia'!P18/'Órdenes según Instancia'!AE18))</f>
        <v>2.3809523809523808E-2</v>
      </c>
      <c r="U18" s="29">
        <f>IF('Órdenes según Instancia'!AE18=0,"-",('Órdenes según Instancia'!U18/('Órdenes según Instancia'!AE18)))</f>
        <v>0</v>
      </c>
      <c r="V18" s="29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26</v>
      </c>
      <c r="C19" s="29">
        <f>IF('Órdenes según Instancia'!AB19=0,"-",('Órdenes según Instancia'!C19/'Órdenes según Instancia'!AB19))</f>
        <v>0.78483245149911818</v>
      </c>
      <c r="D19" s="29">
        <f>IF('Órdenes según Instancia'!AB19=0,"-",('Órdenes según Instancia'!H19/'Órdenes según Instancia'!AB19))</f>
        <v>1.7636684303350969E-3</v>
      </c>
      <c r="E19" s="29">
        <f>IF('Órdenes según Instancia'!AB19=0,"-",('Órdenes según Instancia'!M19/'Órdenes según Instancia'!AB19))</f>
        <v>0.14991181657848324</v>
      </c>
      <c r="F19" s="29">
        <f>IF('Órdenes según Instancia'!AB19=0,"-",('Órdenes según Instancia'!R19/'Órdenes según Instancia'!AB19))</f>
        <v>5.4673721340388004E-2</v>
      </c>
      <c r="G19" s="29">
        <f>IF('Órdenes según Instancia'!AB19=0,"-",('Órdenes según Instancia'!W19/'Órdenes según Instancia'!AB19))</f>
        <v>8.8183421516754845E-3</v>
      </c>
      <c r="H19" s="29">
        <f>IF('Órdenes según Instancia'!AC19=0,"-",('Órdenes según Instancia'!D19/'Órdenes según Instancia'!AC19))</f>
        <v>1</v>
      </c>
      <c r="I19" s="29">
        <f>IF('Órdenes según Instancia'!AC19=0,"-",('Órdenes según Instancia'!I19/'Órdenes según Instancia'!AC19))</f>
        <v>0</v>
      </c>
      <c r="J19" s="29">
        <f>IF('Órdenes según Instancia'!AC19=0,"-",('Órdenes según Instancia'!N19/'Órdenes según Instancia'!AC19))</f>
        <v>0</v>
      </c>
      <c r="K19" s="29">
        <f>IF('Órdenes según Instancia'!AC19=0,"-",('Órdenes según Instancia'!S19/'Órdenes según Instancia'!AC19))</f>
        <v>0</v>
      </c>
      <c r="L19" s="29">
        <f>IF('Órdenes según Instancia'!AC19=0,"-",('Órdenes según Instancia'!X19/'Órdenes según Instancia'!AC19))</f>
        <v>0</v>
      </c>
      <c r="M19" s="29">
        <f>IF('Órdenes según Instancia'!AD19=0,"-",('Órdenes según Instancia'!E19/'Órdenes según Instancia'!AD19))</f>
        <v>0.70343137254901966</v>
      </c>
      <c r="N19" s="29">
        <f>IF('Órdenes según Instancia'!AD19=0,"-",('Órdenes según Instancia'!J19/'Órdenes según Instancia'!AD19))</f>
        <v>2.4509803921568627E-3</v>
      </c>
      <c r="O19" s="29">
        <f>IF('Órdenes según Instancia'!AD19=0,"-",('Órdenes según Instancia'!O19/'Órdenes según Instancia'!AD19))</f>
        <v>0.20588235294117646</v>
      </c>
      <c r="P19" s="29">
        <f>IF('Órdenes según Instancia'!AD19=0,"-",('Órdenes según Instancia'!T19/'Órdenes según Instancia'!AD19))</f>
        <v>7.5980392156862739E-2</v>
      </c>
      <c r="Q19" s="29">
        <f>IF('Órdenes según Instancia'!AD19=0,"-",('Órdenes según Instancia'!Y19/'Órdenes según Instancia'!AD19))</f>
        <v>1.2254901960784314E-2</v>
      </c>
      <c r="R19" s="29">
        <f>IF('Órdenes según Instancia'!AE19=0,"-",('Órdenes según Instancia'!F19/'Órdenes según Instancia'!AE19))</f>
        <v>0.99328859060402686</v>
      </c>
      <c r="S19" s="29">
        <f>IF('Órdenes según Instancia'!AE19=0,"-",('Órdenes según Instancia'!K19/'Órdenes según Instancia'!AE19))</f>
        <v>0</v>
      </c>
      <c r="T19" s="29">
        <f>IF('Órdenes según Instancia'!AE19=0,"-",('Órdenes según Instancia'!P19/'Órdenes según Instancia'!AE19))</f>
        <v>6.7114093959731542E-3</v>
      </c>
      <c r="U19" s="29">
        <f>IF('Órdenes según Instancia'!AE19=0,"-",('Órdenes según Instancia'!U19/('Órdenes según Instancia'!AE19)))</f>
        <v>0</v>
      </c>
      <c r="V19" s="29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27</v>
      </c>
      <c r="C20" s="29">
        <f>IF('Órdenes según Instancia'!AB20=0,"-",('Órdenes según Instancia'!C20/'Órdenes según Instancia'!AB20))</f>
        <v>0.96491228070175439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3.5087719298245612E-2</v>
      </c>
      <c r="F20" s="29">
        <f>IF('Órdenes según Instancia'!AB20=0,"-",('Órdenes según Instancia'!R20/'Órdenes según Instancia'!AB20))</f>
        <v>0</v>
      </c>
      <c r="G20" s="29">
        <f>IF('Órdenes según Instancia'!AB20=0,"-",('Órdenes según Instancia'!W20/'Órdenes según Instancia'!AB20))</f>
        <v>0</v>
      </c>
      <c r="H20" s="29" t="str">
        <f>IF('Órdenes según Instancia'!AC20=0,"-",('Órdenes según Instancia'!D20/'Órdenes según Instancia'!AC20))</f>
        <v>-</v>
      </c>
      <c r="I20" s="29" t="str">
        <f>IF('Órdenes según Instancia'!AC20=0,"-",('Órdenes según Instancia'!I20/'Órdenes según Instancia'!AC20))</f>
        <v>-</v>
      </c>
      <c r="J20" s="29" t="str">
        <f>IF('Órdenes según Instancia'!AC20=0,"-",('Órdenes según Instancia'!N20/'Órdenes según Instancia'!AC20))</f>
        <v>-</v>
      </c>
      <c r="K20" s="29" t="str">
        <f>IF('Órdenes según Instancia'!AC20=0,"-",('Órdenes según Instancia'!S20/'Órdenes según Instancia'!AC20))</f>
        <v>-</v>
      </c>
      <c r="L20" s="29" t="str">
        <f>IF('Órdenes según Instancia'!AC20=0,"-",('Órdenes según Instancia'!X20/'Órdenes según Instancia'!AC20))</f>
        <v>-</v>
      </c>
      <c r="M20" s="29">
        <f>IF('Órdenes según Instancia'!AD20=0,"-",('Órdenes según Instancia'!E20/'Órdenes según Instancia'!AD20))</f>
        <v>0.94736842105263153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5.2631578947368418E-2</v>
      </c>
      <c r="P20" s="29">
        <f>IF('Órdenes según Instancia'!AD20=0,"-",('Órdenes según Instancia'!T20/'Órdenes según Instancia'!AD20))</f>
        <v>0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1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0</v>
      </c>
      <c r="U20" s="29">
        <f>IF('Órdenes según Instancia'!AE20=0,"-",('Órdenes según Instancia'!U20/('Órdenes según Instancia'!AE20)))</f>
        <v>0</v>
      </c>
      <c r="V20" s="29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28</v>
      </c>
      <c r="C21" s="29">
        <f>IF('Órdenes según Instancia'!AB21=0,"-",('Órdenes según Instancia'!C21/'Órdenes según Instancia'!AB21))</f>
        <v>0.92226890756302526</v>
      </c>
      <c r="D21" s="29">
        <f>IF('Órdenes según Instancia'!AB21=0,"-",('Órdenes según Instancia'!H21/'Órdenes según Instancia'!AB21))</f>
        <v>2.3109243697478993E-2</v>
      </c>
      <c r="E21" s="29">
        <f>IF('Órdenes según Instancia'!AB21=0,"-",('Órdenes según Instancia'!M21/'Órdenes según Instancia'!AB21))</f>
        <v>5.4621848739495799E-2</v>
      </c>
      <c r="F21" s="29">
        <f>IF('Órdenes según Instancia'!AB21=0,"-",('Órdenes según Instancia'!R21/'Órdenes según Instancia'!AB21))</f>
        <v>0</v>
      </c>
      <c r="G21" s="29">
        <f>IF('Órdenes según Instancia'!AB21=0,"-",('Órdenes según Instancia'!W21/'Órdenes según Instancia'!AB21))</f>
        <v>0</v>
      </c>
      <c r="H21" s="29">
        <f>IF('Órdenes según Instancia'!AC21=0,"-",('Órdenes según Instancia'!D21/'Órdenes según Instancia'!AC21))</f>
        <v>1</v>
      </c>
      <c r="I21" s="29">
        <f>IF('Órdenes según Instancia'!AC21=0,"-",('Órdenes según Instancia'!I21/'Órdenes según Instancia'!AC21))</f>
        <v>0</v>
      </c>
      <c r="J21" s="29">
        <f>IF('Órdenes según Instancia'!AC21=0,"-",('Órdenes según Instancia'!N21/'Órdenes según Instancia'!AC21))</f>
        <v>0</v>
      </c>
      <c r="K21" s="29">
        <f>IF('Órdenes según Instancia'!AC21=0,"-",('Órdenes según Instancia'!S21/'Órdenes según Instancia'!AC21))</f>
        <v>0</v>
      </c>
      <c r="L21" s="29">
        <f>IF('Órdenes según Instancia'!AC21=0,"-",('Órdenes según Instancia'!X21/'Órdenes según Instancia'!AC21))</f>
        <v>0</v>
      </c>
      <c r="M21" s="29">
        <f>IF('Órdenes según Instancia'!AD21=0,"-",('Órdenes según Instancia'!E21/'Órdenes según Instancia'!AD21))</f>
        <v>0.89520958083832336</v>
      </c>
      <c r="N21" s="29">
        <f>IF('Órdenes según Instancia'!AD21=0,"-",('Órdenes según Instancia'!J21/'Órdenes según Instancia'!AD21))</f>
        <v>2.6946107784431138E-2</v>
      </c>
      <c r="O21" s="29">
        <f>IF('Órdenes según Instancia'!AD21=0,"-",('Órdenes según Instancia'!O21/'Órdenes según Instancia'!AD21))</f>
        <v>7.7844311377245512E-2</v>
      </c>
      <c r="P21" s="29">
        <f>IF('Órdenes según Instancia'!AD21=0,"-",('Órdenes según Instancia'!T21/'Órdenes según Instancia'!AD21))</f>
        <v>0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0.98581560283687941</v>
      </c>
      <c r="S21" s="29">
        <f>IF('Órdenes según Instancia'!AE21=0,"-",('Órdenes según Instancia'!K21/'Órdenes según Instancia'!AE21))</f>
        <v>1.4184397163120567E-2</v>
      </c>
      <c r="T21" s="29">
        <f>IF('Órdenes según Instancia'!AE21=0,"-",('Órdenes según Instancia'!P21/'Órdenes según Instancia'!AE21))</f>
        <v>0</v>
      </c>
      <c r="U21" s="29">
        <f>IF('Órdenes según Instancia'!AE21=0,"-",('Órdenes según Instancia'!U21/('Órdenes según Instancia'!AE21)))</f>
        <v>0</v>
      </c>
      <c r="V21" s="29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29</v>
      </c>
      <c r="C22" s="29">
        <f>IF('Órdenes según Instancia'!AB22=0,"-",('Órdenes según Instancia'!C22/'Órdenes según Instancia'!AB22))</f>
        <v>0.9662921348314607</v>
      </c>
      <c r="D22" s="29">
        <f>IF('Órdenes según Instancia'!AB22=0,"-",('Órdenes según Instancia'!H22/'Órdenes según Instancia'!AB22))</f>
        <v>1.1235955056179775E-2</v>
      </c>
      <c r="E22" s="29">
        <f>IF('Órdenes según Instancia'!AB22=0,"-",('Órdenes según Instancia'!M22/'Órdenes según Instancia'!AB22))</f>
        <v>1.7977528089887642E-2</v>
      </c>
      <c r="F22" s="29">
        <f>IF('Órdenes según Instancia'!AB22=0,"-",('Órdenes según Instancia'!R22/'Órdenes según Instancia'!AB22))</f>
        <v>4.4943820224719105E-3</v>
      </c>
      <c r="G22" s="29">
        <f>IF('Órdenes según Instancia'!AB22=0,"-",('Órdenes según Instancia'!W22/'Órdenes según Instancia'!AB22))</f>
        <v>0</v>
      </c>
      <c r="H22" s="29" t="str">
        <f>IF('Órdenes según Instancia'!AC22=0,"-",('Órdenes según Instancia'!D22/'Órdenes según Instancia'!AC22))</f>
        <v>-</v>
      </c>
      <c r="I22" s="29" t="str">
        <f>IF('Órdenes según Instancia'!AC22=0,"-",('Órdenes según Instancia'!I22/'Órdenes según Instancia'!AC22))</f>
        <v>-</v>
      </c>
      <c r="J22" s="29" t="str">
        <f>IF('Órdenes según Instancia'!AC22=0,"-",('Órdenes según Instancia'!N22/'Órdenes según Instancia'!AC22))</f>
        <v>-</v>
      </c>
      <c r="K22" s="29" t="str">
        <f>IF('Órdenes según Instancia'!AC22=0,"-",('Órdenes según Instancia'!S22/'Órdenes según Instancia'!AC22))</f>
        <v>-</v>
      </c>
      <c r="L22" s="29" t="str">
        <f>IF('Órdenes según Instancia'!AC22=0,"-",('Órdenes según Instancia'!X22/'Órdenes según Instancia'!AC22))</f>
        <v>-</v>
      </c>
      <c r="M22" s="29">
        <f>IF('Órdenes según Instancia'!AD22=0,"-",('Órdenes según Instancia'!E22/'Órdenes según Instancia'!AD22))</f>
        <v>0.96699669966996704</v>
      </c>
      <c r="N22" s="29">
        <f>IF('Órdenes según Instancia'!AD22=0,"-",('Órdenes según Instancia'!J22/'Órdenes según Instancia'!AD22))</f>
        <v>9.9009900990099011E-3</v>
      </c>
      <c r="O22" s="29">
        <f>IF('Órdenes según Instancia'!AD22=0,"-",('Órdenes según Instancia'!O22/'Órdenes según Instancia'!AD22))</f>
        <v>1.65016501650165E-2</v>
      </c>
      <c r="P22" s="29">
        <f>IF('Órdenes según Instancia'!AD22=0,"-",('Órdenes según Instancia'!T22/'Órdenes según Instancia'!AD22))</f>
        <v>6.6006600660066007E-3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0.96478873239436624</v>
      </c>
      <c r="S22" s="29">
        <f>IF('Órdenes según Instancia'!AE22=0,"-",('Órdenes según Instancia'!K22/'Órdenes según Instancia'!AE22))</f>
        <v>1.4084507042253521E-2</v>
      </c>
      <c r="T22" s="29">
        <f>IF('Órdenes según Instancia'!AE22=0,"-",('Órdenes según Instancia'!P22/'Órdenes según Instancia'!AE22))</f>
        <v>2.1126760563380281E-2</v>
      </c>
      <c r="U22" s="29">
        <f>IF('Órdenes según Instancia'!AE22=0,"-",('Órdenes según Instancia'!U22/('Órdenes según Instancia'!AE22)))</f>
        <v>0</v>
      </c>
      <c r="V22" s="29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30</v>
      </c>
      <c r="C23" s="29">
        <f>IF('Órdenes según Instancia'!AB23=0,"-",('Órdenes según Instancia'!C23/'Órdenes según Instancia'!AB23))</f>
        <v>0.97918112421929215</v>
      </c>
      <c r="D23" s="29">
        <f>IF('Órdenes según Instancia'!AB23=0,"-",('Órdenes según Instancia'!H23/'Órdenes según Instancia'!AB23))</f>
        <v>3.4698126301179735E-3</v>
      </c>
      <c r="E23" s="29">
        <f>IF('Órdenes según Instancia'!AB23=0,"-",('Órdenes según Instancia'!M23/'Órdenes según Instancia'!AB23))</f>
        <v>9.7154753643303258E-3</v>
      </c>
      <c r="F23" s="29">
        <f>IF('Órdenes según Instancia'!AB23=0,"-",('Órdenes según Instancia'!R23/'Órdenes según Instancia'!AB23))</f>
        <v>0</v>
      </c>
      <c r="G23" s="29">
        <f>IF('Órdenes según Instancia'!AB23=0,"-",('Órdenes según Instancia'!W23/'Órdenes según Instancia'!AB23))</f>
        <v>7.6335877862595417E-3</v>
      </c>
      <c r="H23" s="29">
        <f>IF('Órdenes según Instancia'!AC23=0,"-",('Órdenes según Instancia'!D23/'Órdenes según Instancia'!AC23))</f>
        <v>0.97674418604651159</v>
      </c>
      <c r="I23" s="29">
        <f>IF('Órdenes según Instancia'!AC23=0,"-",('Órdenes según Instancia'!I23/'Órdenes según Instancia'!AC23))</f>
        <v>0</v>
      </c>
      <c r="J23" s="29">
        <f>IF('Órdenes según Instancia'!AC23=0,"-",('Órdenes según Instancia'!N23/'Órdenes según Instancia'!AC23))</f>
        <v>0</v>
      </c>
      <c r="K23" s="29">
        <f>IF('Órdenes según Instancia'!AC23=0,"-",('Órdenes según Instancia'!S23/'Órdenes según Instancia'!AC23))</f>
        <v>0</v>
      </c>
      <c r="L23" s="29">
        <f>IF('Órdenes según Instancia'!AC23=0,"-",('Órdenes según Instancia'!X23/'Órdenes según Instancia'!AC23))</f>
        <v>2.3255813953488372E-2</v>
      </c>
      <c r="M23" s="29">
        <f>IF('Órdenes según Instancia'!AD23=0,"-",('Órdenes según Instancia'!E23/'Órdenes según Instancia'!AD23))</f>
        <v>0.96458923512747874</v>
      </c>
      <c r="N23" s="29">
        <f>IF('Órdenes según Instancia'!AD23=0,"-",('Órdenes según Instancia'!J23/'Órdenes según Instancia'!AD23))</f>
        <v>2.8328611898016999E-3</v>
      </c>
      <c r="O23" s="29">
        <f>IF('Órdenes según Instancia'!AD23=0,"-",('Órdenes según Instancia'!O23/'Órdenes según Instancia'!AD23))</f>
        <v>1.8413597733711047E-2</v>
      </c>
      <c r="P23" s="29">
        <f>IF('Órdenes según Instancia'!AD23=0,"-",('Órdenes según Instancia'!T23/'Órdenes según Instancia'!AD23))</f>
        <v>0</v>
      </c>
      <c r="Q23" s="29">
        <f>IF('Órdenes según Instancia'!AD23=0,"-",('Órdenes según Instancia'!Y23/'Órdenes según Instancia'!AD23))</f>
        <v>1.4164305949008499E-2</v>
      </c>
      <c r="R23" s="29">
        <f>IF('Órdenes según Instancia'!AE23=0,"-",('Órdenes según Instancia'!F23/'Órdenes según Instancia'!AE23))</f>
        <v>0.9942196531791907</v>
      </c>
      <c r="S23" s="29">
        <f>IF('Órdenes según Instancia'!AE23=0,"-",('Órdenes según Instancia'!K23/'Órdenes según Instancia'!AE23))</f>
        <v>4.335260115606936E-3</v>
      </c>
      <c r="T23" s="29">
        <f>IF('Órdenes según Instancia'!AE23=0,"-",('Órdenes según Instancia'!P23/'Órdenes según Instancia'!AE23))</f>
        <v>1.4450867052023121E-3</v>
      </c>
      <c r="U23" s="29">
        <f>IF('Órdenes según Instancia'!AE23=0,"-",('Órdenes según Instancia'!U23/('Órdenes según Instancia'!AE23)))</f>
        <v>0</v>
      </c>
      <c r="V23" s="29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31</v>
      </c>
      <c r="C24" s="29">
        <f>IF('Órdenes según Instancia'!AB24=0,"-",('Órdenes según Instancia'!C24/'Órdenes según Instancia'!AB24))</f>
        <v>0.97840000000000005</v>
      </c>
      <c r="D24" s="29">
        <f>IF('Órdenes según Instancia'!AB24=0,"-",('Órdenes según Instancia'!H24/'Órdenes según Instancia'!AB24))</f>
        <v>0</v>
      </c>
      <c r="E24" s="29">
        <f>IF('Órdenes según Instancia'!AB24=0,"-",('Órdenes según Instancia'!M24/'Órdenes según Instancia'!AB24))</f>
        <v>1.44E-2</v>
      </c>
      <c r="F24" s="29">
        <f>IF('Órdenes según Instancia'!AB24=0,"-",('Órdenes según Instancia'!R24/'Órdenes según Instancia'!AB24))</f>
        <v>7.1999999999999998E-3</v>
      </c>
      <c r="G24" s="29">
        <f>IF('Órdenes según Instancia'!AB24=0,"-",('Órdenes según Instancia'!W24/'Órdenes según Instancia'!AB24))</f>
        <v>0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0.97090517241379315</v>
      </c>
      <c r="N24" s="29">
        <f>IF('Órdenes según Instancia'!AD24=0,"-",('Órdenes según Instancia'!J24/'Órdenes según Instancia'!AD24))</f>
        <v>0</v>
      </c>
      <c r="O24" s="29">
        <f>IF('Órdenes según Instancia'!AD24=0,"-",('Órdenes según Instancia'!O24/'Órdenes según Instancia'!AD24))</f>
        <v>1.9396551724137932E-2</v>
      </c>
      <c r="P24" s="29">
        <f>IF('Órdenes según Instancia'!AD24=0,"-",('Órdenes según Instancia'!T24/'Órdenes según Instancia'!AD24))</f>
        <v>9.6982758620689658E-3</v>
      </c>
      <c r="Q24" s="29">
        <f>IF('Órdenes según Instancia'!AD24=0,"-",('Órdenes según Instancia'!Y24/'Órdenes según Instancia'!AD24))</f>
        <v>0</v>
      </c>
      <c r="R24" s="29">
        <f>IF('Órdenes según Instancia'!AE24=0,"-",('Órdenes según Instancia'!F24/'Órdenes según Instancia'!AE24))</f>
        <v>1</v>
      </c>
      <c r="S24" s="29">
        <f>IF('Órdenes según Instancia'!AE24=0,"-",('Órdenes según Instancia'!K24/'Órdenes según Instancia'!AE24))</f>
        <v>0</v>
      </c>
      <c r="T24" s="29">
        <f>IF('Órdenes según Instancia'!AE24=0,"-",('Órdenes según Instancia'!P24/'Órdenes según Instancia'!AE24))</f>
        <v>0</v>
      </c>
      <c r="U24" s="29">
        <f>IF('Órdenes según Instancia'!AE24=0,"-",('Órdenes según Instancia'!U24/('Órdenes según Instancia'!AE24)))</f>
        <v>0</v>
      </c>
      <c r="V24" s="29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32</v>
      </c>
      <c r="C25" s="29">
        <f>IF('Órdenes según Instancia'!AB25=0,"-",('Órdenes según Instancia'!C25/'Órdenes según Instancia'!AB25))</f>
        <v>0.95495495495495497</v>
      </c>
      <c r="D25" s="29">
        <f>IF('Órdenes según Instancia'!AB25=0,"-",('Órdenes según Instancia'!H25/'Órdenes según Instancia'!AB25))</f>
        <v>0</v>
      </c>
      <c r="E25" s="29">
        <f>IF('Órdenes según Instancia'!AB25=0,"-",('Órdenes según Instancia'!M25/'Órdenes según Instancia'!AB25))</f>
        <v>4.0540540540540543E-2</v>
      </c>
      <c r="F25" s="29">
        <f>IF('Órdenes según Instancia'!AB25=0,"-",('Órdenes según Instancia'!R25/'Órdenes según Instancia'!AB25))</f>
        <v>4.5045045045045045E-3</v>
      </c>
      <c r="G25" s="29">
        <f>IF('Órdenes según Instancia'!AB25=0,"-",('Órdenes según Instancia'!W25/'Órdenes según Instancia'!AB25))</f>
        <v>0</v>
      </c>
      <c r="H25" s="29">
        <f>IF('Órdenes según Instancia'!AC25=0,"-",('Órdenes según Instancia'!D25/'Órdenes según Instancia'!AC25))</f>
        <v>1</v>
      </c>
      <c r="I25" s="29">
        <f>IF('Órdenes según Instancia'!AC25=0,"-",('Órdenes según Instancia'!I25/'Órdenes según Instancia'!AC25))</f>
        <v>0</v>
      </c>
      <c r="J25" s="29">
        <f>IF('Órdenes según Instancia'!AC25=0,"-",('Órdenes según Instancia'!N25/'Órdenes según Instancia'!AC25))</f>
        <v>0</v>
      </c>
      <c r="K25" s="29">
        <f>IF('Órdenes según Instancia'!AC25=0,"-",('Órdenes según Instancia'!S25/'Órdenes según Instancia'!AC25))</f>
        <v>0</v>
      </c>
      <c r="L25" s="29">
        <f>IF('Órdenes según Instancia'!AC25=0,"-",('Órdenes según Instancia'!X25/'Órdenes según Instancia'!AC25))</f>
        <v>0</v>
      </c>
      <c r="M25" s="29">
        <f>IF('Órdenes según Instancia'!AD25=0,"-",('Órdenes según Instancia'!E25/'Órdenes según Instancia'!AD25))</f>
        <v>0.93506493506493504</v>
      </c>
      <c r="N25" s="29">
        <f>IF('Órdenes según Instancia'!AD25=0,"-",('Órdenes según Instancia'!J25/'Órdenes según Instancia'!AD25))</f>
        <v>0</v>
      </c>
      <c r="O25" s="29">
        <f>IF('Órdenes según Instancia'!AD25=0,"-",('Órdenes según Instancia'!O25/'Órdenes según Instancia'!AD25))</f>
        <v>5.844155844155844E-2</v>
      </c>
      <c r="P25" s="29">
        <f>IF('Órdenes según Instancia'!AD25=0,"-",('Órdenes según Instancia'!T25/'Órdenes según Instancia'!AD25))</f>
        <v>6.4935064935064939E-3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1</v>
      </c>
      <c r="S25" s="29">
        <f>IF('Órdenes según Instancia'!AE25=0,"-",('Órdenes según Instancia'!K25/'Órdenes según Instancia'!AE25))</f>
        <v>0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Instancia'!U25/('Órdenes según Instancia'!AE25)))</f>
        <v>0</v>
      </c>
      <c r="V25" s="29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33</v>
      </c>
      <c r="C26" s="29">
        <f>IF('Órdenes según Instancia'!AB26=0,"-",('Órdenes según Instancia'!C26/'Órdenes según Instancia'!AB26))</f>
        <v>0.97811816192560175</v>
      </c>
      <c r="D26" s="29">
        <f>IF('Órdenes según Instancia'!AB26=0,"-",('Órdenes según Instancia'!H26/'Órdenes según Instancia'!AB26))</f>
        <v>4.3763676148796497E-3</v>
      </c>
      <c r="E26" s="29">
        <f>IF('Órdenes según Instancia'!AB26=0,"-",('Órdenes según Instancia'!M26/'Órdenes según Instancia'!AB26))</f>
        <v>1.7505470459518599E-2</v>
      </c>
      <c r="F26" s="29">
        <f>IF('Órdenes según Instancia'!AB26=0,"-",('Órdenes según Instancia'!R26/'Órdenes según Instancia'!AB26))</f>
        <v>0</v>
      </c>
      <c r="G26" s="29">
        <f>IF('Órdenes según Instancia'!AB26=0,"-",('Órdenes según Instancia'!W26/'Órdenes según Instancia'!AB26))</f>
        <v>0</v>
      </c>
      <c r="H26" s="29">
        <f>IF('Órdenes según Instancia'!AC26=0,"-",('Órdenes según Instancia'!D26/'Órdenes según Instancia'!AC26))</f>
        <v>1</v>
      </c>
      <c r="I26" s="29">
        <f>IF('Órdenes según Instancia'!AC26=0,"-",('Órdenes según Instancia'!I26/'Órdenes según Instancia'!AC26))</f>
        <v>0</v>
      </c>
      <c r="J26" s="29">
        <f>IF('Órdenes según Instancia'!AC26=0,"-",('Órdenes según Instancia'!N26/'Órdenes según Instancia'!AC26))</f>
        <v>0</v>
      </c>
      <c r="K26" s="29">
        <f>IF('Órdenes según Instancia'!AC26=0,"-",('Órdenes según Instancia'!S26/'Órdenes según Instancia'!AC26))</f>
        <v>0</v>
      </c>
      <c r="L26" s="29">
        <f>IF('Órdenes según Instancia'!AC26=0,"-",('Órdenes según Instancia'!X26/'Órdenes según Instancia'!AC26))</f>
        <v>0</v>
      </c>
      <c r="M26" s="29">
        <f>IF('Órdenes según Instancia'!AD26=0,"-",('Órdenes según Instancia'!E26/'Órdenes según Instancia'!AD26))</f>
        <v>0.97435897435897434</v>
      </c>
      <c r="N26" s="29">
        <f>IF('Órdenes según Instancia'!AD26=0,"-",('Órdenes según Instancia'!J26/'Órdenes según Instancia'!AD26))</f>
        <v>6.41025641025641E-3</v>
      </c>
      <c r="O26" s="29">
        <f>IF('Órdenes según Instancia'!AD26=0,"-",('Órdenes según Instancia'!O26/'Órdenes según Instancia'!AD26))</f>
        <v>1.9230769230769232E-2</v>
      </c>
      <c r="P26" s="29">
        <f>IF('Órdenes según Instancia'!AD26=0,"-",('Órdenes según Instancia'!T26/'Órdenes según Instancia'!AD26))</f>
        <v>0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0.9859154929577465</v>
      </c>
      <c r="S26" s="29">
        <f>IF('Órdenes según Instancia'!AE26=0,"-",('Órdenes según Instancia'!K26/'Órdenes según Instancia'!AE26))</f>
        <v>0</v>
      </c>
      <c r="T26" s="29">
        <f>IF('Órdenes según Instancia'!AE26=0,"-",('Órdenes según Instancia'!P26/'Órdenes según Instancia'!AE26))</f>
        <v>1.4084507042253521E-2</v>
      </c>
      <c r="U26" s="29">
        <f>IF('Órdenes según Instancia'!AE26=0,"-",('Órdenes según Instancia'!U26/('Órdenes según Instancia'!AE26)))</f>
        <v>0</v>
      </c>
      <c r="V26" s="29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34</v>
      </c>
      <c r="C27" s="29">
        <f>IF('Órdenes según Instancia'!AB27=0,"-",('Órdenes según Instancia'!C27/'Órdenes según Instancia'!AB27))</f>
        <v>0.97062663185378595</v>
      </c>
      <c r="D27" s="29">
        <f>IF('Órdenes según Instancia'!AB27=0,"-",('Órdenes según Instancia'!H27/'Órdenes según Instancia'!AB27))</f>
        <v>3.2637075718015664E-3</v>
      </c>
      <c r="E27" s="29">
        <f>IF('Órdenes según Instancia'!AB27=0,"-",('Órdenes según Instancia'!M27/'Órdenes según Instancia'!AB27))</f>
        <v>2.4804177545691905E-2</v>
      </c>
      <c r="F27" s="29">
        <f>IF('Órdenes según Instancia'!AB27=0,"-",('Órdenes según Instancia'!R27/'Órdenes según Instancia'!AB27))</f>
        <v>1.3054830287206266E-3</v>
      </c>
      <c r="G27" s="29">
        <f>IF('Órdenes según Instancia'!AB27=0,"-",('Órdenes según Instancia'!W27/'Órdenes según Instancia'!AB27))</f>
        <v>0</v>
      </c>
      <c r="H27" s="29">
        <f>IF('Órdenes según Instancia'!AC27=0,"-",('Órdenes según Instancia'!D27/'Órdenes según Instancia'!AC27))</f>
        <v>1</v>
      </c>
      <c r="I27" s="29">
        <f>IF('Órdenes según Instancia'!AC27=0,"-",('Órdenes según Instancia'!I27/'Órdenes según Instancia'!AC27))</f>
        <v>0</v>
      </c>
      <c r="J27" s="29">
        <f>IF('Órdenes según Instancia'!AC27=0,"-",('Órdenes según Instancia'!N27/'Órdenes según Instancia'!AC27))</f>
        <v>0</v>
      </c>
      <c r="K27" s="29">
        <f>IF('Órdenes según Instancia'!AC27=0,"-",('Órdenes según Instancia'!S27/'Órdenes según Instancia'!AC27))</f>
        <v>0</v>
      </c>
      <c r="L27" s="29">
        <f>IF('Órdenes según Instancia'!AC27=0,"-",('Órdenes según Instancia'!X27/'Órdenes según Instancia'!AC27))</f>
        <v>0</v>
      </c>
      <c r="M27" s="29">
        <f>IF('Órdenes según Instancia'!AD27=0,"-",('Órdenes según Instancia'!E27/'Órdenes según Instancia'!AD27))</f>
        <v>0.94380403458213258</v>
      </c>
      <c r="N27" s="29">
        <f>IF('Órdenes según Instancia'!AD27=0,"-",('Órdenes según Instancia'!J27/'Órdenes según Instancia'!AD27))</f>
        <v>1.440922190201729E-3</v>
      </c>
      <c r="O27" s="29">
        <f>IF('Órdenes según Instancia'!AD27=0,"-",('Órdenes según Instancia'!O27/'Órdenes según Instancia'!AD27))</f>
        <v>5.1873198847262249E-2</v>
      </c>
      <c r="P27" s="29">
        <f>IF('Órdenes según Instancia'!AD27=0,"-",('Órdenes según Instancia'!T27/'Órdenes según Instancia'!AD27))</f>
        <v>2.881844380403458E-3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0.99272727272727268</v>
      </c>
      <c r="S27" s="29">
        <f>IF('Órdenes según Instancia'!AE27=0,"-",('Órdenes según Instancia'!K27/'Órdenes según Instancia'!AE27))</f>
        <v>4.8484848484848485E-3</v>
      </c>
      <c r="T27" s="29">
        <f>IF('Órdenes según Instancia'!AE27=0,"-",('Órdenes según Instancia'!P27/'Órdenes según Instancia'!AE27))</f>
        <v>2.4242424242424242E-3</v>
      </c>
      <c r="U27" s="29">
        <f>IF('Órdenes según Instancia'!AE27=0,"-",('Órdenes según Instancia'!U27/('Órdenes según Instancia'!AE27)))</f>
        <v>0</v>
      </c>
      <c r="V27" s="29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35</v>
      </c>
      <c r="C28" s="29">
        <f>IF('Órdenes según Instancia'!AB28=0,"-",('Órdenes según Instancia'!C28/'Órdenes según Instancia'!AB28))</f>
        <v>0.91190476190476188</v>
      </c>
      <c r="D28" s="29">
        <f>IF('Órdenes según Instancia'!AB28=0,"-",('Órdenes según Instancia'!H28/'Órdenes según Instancia'!AB28))</f>
        <v>2.3809523809523812E-3</v>
      </c>
      <c r="E28" s="29">
        <f>IF('Órdenes según Instancia'!AB28=0,"-",('Órdenes según Instancia'!M28/'Órdenes según Instancia'!AB28))</f>
        <v>8.0952380952380956E-2</v>
      </c>
      <c r="F28" s="29">
        <f>IF('Órdenes según Instancia'!AB28=0,"-",('Órdenes según Instancia'!R28/'Órdenes según Instancia'!AB28))</f>
        <v>4.7619047619047623E-3</v>
      </c>
      <c r="G28" s="29">
        <f>IF('Órdenes según Instancia'!AB28=0,"-",('Órdenes según Instancia'!W28/'Órdenes según Instancia'!AB28))</f>
        <v>0</v>
      </c>
      <c r="H28" s="29">
        <f>IF('Órdenes según Instancia'!AC28=0,"-",('Órdenes según Instancia'!D28/'Órdenes según Instancia'!AC28))</f>
        <v>1</v>
      </c>
      <c r="I28" s="29">
        <f>IF('Órdenes según Instancia'!AC28=0,"-",('Órdenes según Instancia'!I28/'Órdenes según Instancia'!AC28))</f>
        <v>0</v>
      </c>
      <c r="J28" s="29">
        <f>IF('Órdenes según Instancia'!AC28=0,"-",('Órdenes según Instancia'!N28/'Órdenes según Instancia'!AC28))</f>
        <v>0</v>
      </c>
      <c r="K28" s="29">
        <f>IF('Órdenes según Instancia'!AC28=0,"-",('Órdenes según Instancia'!S28/'Órdenes según Instancia'!AC28))</f>
        <v>0</v>
      </c>
      <c r="L28" s="29">
        <f>IF('Órdenes según Instancia'!AC28=0,"-",('Órdenes según Instancia'!X28/'Órdenes según Instancia'!AC28))</f>
        <v>0</v>
      </c>
      <c r="M28" s="29">
        <f>IF('Órdenes según Instancia'!AD28=0,"-",('Órdenes según Instancia'!E28/'Órdenes según Instancia'!AD28))</f>
        <v>0.88787878787878793</v>
      </c>
      <c r="N28" s="29">
        <f>IF('Órdenes según Instancia'!AD28=0,"-",('Órdenes según Instancia'!J28/'Órdenes según Instancia'!AD28))</f>
        <v>3.0303030303030303E-3</v>
      </c>
      <c r="O28" s="29">
        <f>IF('Órdenes según Instancia'!AD28=0,"-",('Órdenes según Instancia'!O28/'Órdenes según Instancia'!AD28))</f>
        <v>0.10303030303030303</v>
      </c>
      <c r="P28" s="29">
        <f>IF('Órdenes según Instancia'!AD28=0,"-",('Órdenes según Instancia'!T28/'Órdenes según Instancia'!AD28))</f>
        <v>6.0606060606060606E-3</v>
      </c>
      <c r="Q28" s="29">
        <f>IF('Órdenes según Instancia'!AD28=0,"-",('Órdenes según Instancia'!Y28/'Órdenes según Instancia'!AD28))</f>
        <v>0</v>
      </c>
      <c r="R28" s="29">
        <f>IF('Órdenes según Instancia'!AE28=0,"-",('Órdenes según Instancia'!F28/'Órdenes según Instancia'!AE28))</f>
        <v>1</v>
      </c>
      <c r="S28" s="29">
        <f>IF('Órdenes según Instancia'!AE28=0,"-",('Órdenes según Instancia'!K28/'Órdenes según Instancia'!AE28))</f>
        <v>0</v>
      </c>
      <c r="T28" s="29">
        <f>IF('Órdenes según Instancia'!AE28=0,"-",('Órdenes según Instancia'!P28/'Órdenes según Instancia'!AE28))</f>
        <v>0</v>
      </c>
      <c r="U28" s="29">
        <f>IF('Órdenes según Instancia'!AE28=0,"-",('Órdenes según Instancia'!U28/('Órdenes según Instancia'!AE28)))</f>
        <v>0</v>
      </c>
      <c r="V28" s="29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36</v>
      </c>
      <c r="C29" s="29">
        <f>IF('Órdenes según Instancia'!AB29=0,"-",('Órdenes según Instancia'!C29/'Órdenes según Instancia'!AB29))</f>
        <v>0.9850746268656716</v>
      </c>
      <c r="D29" s="29">
        <f>IF('Órdenes según Instancia'!AB29=0,"-",('Órdenes según Instancia'!H29/'Órdenes según Instancia'!AB29))</f>
        <v>1.4925373134328358E-2</v>
      </c>
      <c r="E29" s="29">
        <f>IF('Órdenes según Instancia'!AB29=0,"-",('Órdenes según Instancia'!M29/'Órdenes según Instancia'!AB29))</f>
        <v>0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0.97777777777777775</v>
      </c>
      <c r="N29" s="29">
        <f>IF('Órdenes según Instancia'!AD29=0,"-",('Órdenes según Instancia'!J29/'Órdenes según Instancia'!AD29))</f>
        <v>2.2222222222222223E-2</v>
      </c>
      <c r="O29" s="29">
        <f>IF('Órdenes según Instancia'!AD29=0,"-",('Órdenes según Instancia'!O29/'Órdenes según Instancia'!AD29))</f>
        <v>0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Instancia'!U29/('Órdenes según Instancia'!AE29)))</f>
        <v>0</v>
      </c>
      <c r="V29" s="29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37</v>
      </c>
      <c r="C30" s="29">
        <f>IF('Órdenes según Instancia'!AB30=0,"-",('Órdenes según Instancia'!C30/'Órdenes según Instancia'!AB30))</f>
        <v>0.97619047619047616</v>
      </c>
      <c r="D30" s="29">
        <f>IF('Órdenes según Instancia'!AB30=0,"-",('Órdenes según Instancia'!H30/'Órdenes según Instancia'!AB30))</f>
        <v>0</v>
      </c>
      <c r="E30" s="29">
        <f>IF('Órdenes según Instancia'!AB30=0,"-",('Órdenes según Instancia'!M30/'Órdenes según Instancia'!AB30))</f>
        <v>1.8518518518518517E-2</v>
      </c>
      <c r="F30" s="29">
        <f>IF('Órdenes según Instancia'!AB30=0,"-",('Órdenes según Instancia'!R30/'Órdenes según Instancia'!AB30))</f>
        <v>5.2910052910052907E-3</v>
      </c>
      <c r="G30" s="29">
        <f>IF('Órdenes según Instancia'!AB30=0,"-",('Órdenes según Instancia'!W30/'Órdenes según Instancia'!AB30))</f>
        <v>0</v>
      </c>
      <c r="H30" s="29" t="str">
        <f>IF('Órdenes según Instancia'!AC30=0,"-",('Órdenes según Instancia'!D30/'Órdenes según Instancia'!AC30))</f>
        <v>-</v>
      </c>
      <c r="I30" s="29" t="str">
        <f>IF('Órdenes según Instancia'!AC30=0,"-",('Órdenes según Instancia'!I30/'Órdenes según Instancia'!AC30))</f>
        <v>-</v>
      </c>
      <c r="J30" s="29" t="str">
        <f>IF('Órdenes según Instancia'!AC30=0,"-",('Órdenes según Instancia'!N30/'Órdenes según Instancia'!AC30))</f>
        <v>-</v>
      </c>
      <c r="K30" s="29" t="str">
        <f>IF('Órdenes según Instancia'!AC30=0,"-",('Órdenes según Instancia'!S30/'Órdenes según Instancia'!AC30))</f>
        <v>-</v>
      </c>
      <c r="L30" s="29" t="str">
        <f>IF('Órdenes según Instancia'!AC30=0,"-",('Órdenes según Instancia'!X30/'Órdenes según Instancia'!AC30))</f>
        <v>-</v>
      </c>
      <c r="M30" s="29">
        <f>IF('Órdenes según Instancia'!AD30=0,"-",('Órdenes según Instancia'!E30/'Órdenes según Instancia'!AD30))</f>
        <v>0.97491039426523296</v>
      </c>
      <c r="N30" s="29">
        <f>IF('Órdenes según Instancia'!AD30=0,"-",('Órdenes según Instancia'!J30/'Órdenes según Instancia'!AD30))</f>
        <v>0</v>
      </c>
      <c r="O30" s="29">
        <f>IF('Órdenes según Instancia'!AD30=0,"-",('Órdenes según Instancia'!O30/'Órdenes según Instancia'!AD30))</f>
        <v>1.7921146953405017E-2</v>
      </c>
      <c r="P30" s="29">
        <f>IF('Órdenes según Instancia'!AD30=0,"-",('Órdenes según Instancia'!T30/'Órdenes según Instancia'!AD30))</f>
        <v>7.1684587813620072E-3</v>
      </c>
      <c r="Q30" s="29">
        <f>IF('Órdenes según Instancia'!AD30=0,"-",('Órdenes según Instancia'!Y30/'Órdenes según Instancia'!AD30))</f>
        <v>0</v>
      </c>
      <c r="R30" s="29">
        <f>IF('Órdenes según Instancia'!AE30=0,"-",('Órdenes según Instancia'!F30/'Órdenes según Instancia'!AE30))</f>
        <v>0.97979797979797978</v>
      </c>
      <c r="S30" s="29">
        <f>IF('Órdenes según Instancia'!AE30=0,"-",('Órdenes según Instancia'!K30/'Órdenes según Instancia'!AE30))</f>
        <v>0</v>
      </c>
      <c r="T30" s="29">
        <f>IF('Órdenes según Instancia'!AE30=0,"-",('Órdenes según Instancia'!P30/'Órdenes según Instancia'!AE30))</f>
        <v>2.0202020202020204E-2</v>
      </c>
      <c r="U30" s="29">
        <f>IF('Órdenes según Instancia'!AE30=0,"-",('Órdenes según Instancia'!U30/('Órdenes según Instancia'!AE30)))</f>
        <v>0</v>
      </c>
      <c r="V30" s="29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38</v>
      </c>
      <c r="C31" s="29">
        <f>IF('Órdenes según Instancia'!AB31=0,"-",('Órdenes según Instancia'!C31/'Órdenes según Instancia'!AB31))</f>
        <v>0.96923076923076923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3.0769230769230771E-2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0.96551724137931039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3.4482758620689655E-2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1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</v>
      </c>
      <c r="U31" s="29">
        <f>IF('Órdenes según Instancia'!AE31=0,"-",('Órdenes según Instancia'!U31/('Órdenes según Instancia'!AE31)))</f>
        <v>0</v>
      </c>
      <c r="V31" s="29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7" t="s">
        <v>39</v>
      </c>
      <c r="C32" s="26">
        <f>IF('Órdenes según Instancia'!AB32=0,"-",('Órdenes según Instancia'!C32/'Órdenes según Instancia'!AB32))</f>
        <v>0.95466565923687197</v>
      </c>
      <c r="D32" s="26">
        <f>IF('Órdenes según Instancia'!AB32=0,"-",('Órdenes según Instancia'!H32/'Órdenes según Instancia'!AB32))</f>
        <v>3.9667548167737062E-3</v>
      </c>
      <c r="E32" s="26">
        <f>IF('Órdenes según Instancia'!AB32=0,"-",('Órdenes según Instancia'!M32/'Órdenes según Instancia'!AB32))</f>
        <v>3.2300717793728749E-2</v>
      </c>
      <c r="F32" s="26">
        <f>IF('Órdenes según Instancia'!AB32=0,"-",('Órdenes según Instancia'!R32/'Órdenes según Instancia'!AB32))</f>
        <v>7.5557234605213453E-3</v>
      </c>
      <c r="G32" s="26">
        <f>IF('Órdenes según Instancia'!AB32=0,"-",('Órdenes según Instancia'!W32/'Órdenes según Instancia'!AB32))</f>
        <v>1.5111446921042689E-3</v>
      </c>
      <c r="H32" s="26">
        <f>IF('Órdenes según Instancia'!AC32=0,"-",('Órdenes según Instancia'!D32/'Órdenes según Instancia'!AC32))</f>
        <v>0.97959183673469385</v>
      </c>
      <c r="I32" s="26">
        <f>IF('Órdenes según Instancia'!AC32=0,"-",('Órdenes según Instancia'!I32/'Órdenes según Instancia'!AC32))</f>
        <v>1.020408163265306E-2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0</v>
      </c>
      <c r="L32" s="26">
        <f>IF('Órdenes según Instancia'!AC32=0,"-",('Órdenes según Instancia'!X32/'Órdenes según Instancia'!AC32))</f>
        <v>1.020408163265306E-2</v>
      </c>
      <c r="M32" s="26">
        <f>IF('Órdenes según Instancia'!AD32=0,"-",('Órdenes según Instancia'!E32/'Órdenes según Instancia'!AD32))</f>
        <v>0.93696642003414909</v>
      </c>
      <c r="N32" s="26">
        <f>IF('Órdenes según Instancia'!AD32=0,"-",('Órdenes según Instancia'!J32/'Órdenes según Instancia'!AD32))</f>
        <v>3.699487763232783E-3</v>
      </c>
      <c r="O32" s="26">
        <f>IF('Órdenes según Instancia'!AD32=0,"-",('Órdenes según Instancia'!O32/'Órdenes según Instancia'!AD32))</f>
        <v>4.6101309049516218E-2</v>
      </c>
      <c r="P32" s="26">
        <f>IF('Órdenes según Instancia'!AD32=0,"-",('Órdenes según Instancia'!T32/'Órdenes según Instancia'!AD32))</f>
        <v>1.109846328969835E-2</v>
      </c>
      <c r="Q32" s="26">
        <f>IF('Órdenes según Instancia'!AD32=0,"-",('Órdenes según Instancia'!Y32/'Órdenes según Instancia'!AD32))</f>
        <v>2.1343198634035288E-3</v>
      </c>
      <c r="R32" s="26">
        <f>IF('Órdenes según Instancia'!AE32=0,"-",('Órdenes según Instancia'!F32/'Órdenes según Instancia'!AE32))</f>
        <v>0.98989023685730793</v>
      </c>
      <c r="S32" s="26">
        <f>IF('Órdenes según Instancia'!AE32=0,"-",('Órdenes según Instancia'!K32/'Órdenes según Instancia'!AE32))</f>
        <v>4.3327556325823222E-3</v>
      </c>
      <c r="T32" s="26">
        <f>IF('Órdenes según Instancia'!AE32=0,"-",('Órdenes según Instancia'!P32/'Órdenes según Instancia'!AE32))</f>
        <v>5.1993067590987872E-3</v>
      </c>
      <c r="U32" s="26">
        <f>IF('Órdenes según Instancia'!AE32=0,"-",('Órdenes según Instancia'!U32/('Órdenes según Instancia'!AE32)))</f>
        <v>5.7770075101097628E-4</v>
      </c>
      <c r="V32" s="26">
        <f>IF('Órdenes según Instancia'!AE32=0,"-",('Órdenes según Instancia'!Z32/'Órdenes según Instancia'!AE32))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ht="58.5" customHeight="1" x14ac:dyDescent="0.2">
      <c r="C12" s="77" t="s">
        <v>224</v>
      </c>
      <c r="D12" s="77"/>
      <c r="E12" s="77" t="s">
        <v>147</v>
      </c>
      <c r="F12" s="77"/>
      <c r="G12" s="77" t="s">
        <v>148</v>
      </c>
      <c r="H12" s="77"/>
      <c r="I12" s="77" t="s">
        <v>225</v>
      </c>
      <c r="J12" s="77"/>
      <c r="K12" s="77" t="s">
        <v>226</v>
      </c>
      <c r="L12" s="77"/>
      <c r="M12" s="77" t="s">
        <v>149</v>
      </c>
      <c r="N12" s="77"/>
      <c r="O12" s="77" t="s">
        <v>150</v>
      </c>
      <c r="P12" s="77"/>
      <c r="Q12" s="77" t="s">
        <v>151</v>
      </c>
      <c r="R12" s="77"/>
      <c r="S12" s="77" t="s">
        <v>227</v>
      </c>
      <c r="T12" s="77"/>
      <c r="U12" s="77" t="s">
        <v>152</v>
      </c>
      <c r="V12" s="77"/>
      <c r="W12" s="77" t="s">
        <v>228</v>
      </c>
      <c r="X12" s="77"/>
      <c r="Y12" s="77" t="s">
        <v>229</v>
      </c>
      <c r="Z12" s="77"/>
      <c r="AA12" s="77" t="s">
        <v>230</v>
      </c>
      <c r="AB12" s="77"/>
      <c r="AC12" s="77" t="s">
        <v>231</v>
      </c>
      <c r="AD12" s="77"/>
      <c r="AE12" s="77" t="s">
        <v>232</v>
      </c>
      <c r="AF12" s="77"/>
      <c r="AG12" s="77" t="s">
        <v>153</v>
      </c>
      <c r="AH12" s="77"/>
      <c r="AI12" s="77" t="s">
        <v>154</v>
      </c>
      <c r="AJ12" s="77"/>
    </row>
    <row r="13" spans="2:36" ht="41.25" customHeight="1" thickBot="1" x14ac:dyDescent="0.25">
      <c r="B13" s="30"/>
      <c r="C13" s="32" t="s">
        <v>155</v>
      </c>
      <c r="D13" s="32" t="s">
        <v>156</v>
      </c>
      <c r="E13" s="32" t="s">
        <v>155</v>
      </c>
      <c r="F13" s="32" t="s">
        <v>156</v>
      </c>
      <c r="G13" s="32" t="s">
        <v>155</v>
      </c>
      <c r="H13" s="32" t="s">
        <v>156</v>
      </c>
      <c r="I13" s="32" t="s">
        <v>155</v>
      </c>
      <c r="J13" s="32" t="s">
        <v>156</v>
      </c>
      <c r="K13" s="32" t="s">
        <v>155</v>
      </c>
      <c r="L13" s="32" t="s">
        <v>156</v>
      </c>
      <c r="M13" s="32" t="s">
        <v>155</v>
      </c>
      <c r="N13" s="32" t="s">
        <v>156</v>
      </c>
      <c r="O13" s="32" t="s">
        <v>155</v>
      </c>
      <c r="P13" s="32" t="s">
        <v>156</v>
      </c>
      <c r="Q13" s="32" t="s">
        <v>155</v>
      </c>
      <c r="R13" s="32" t="s">
        <v>156</v>
      </c>
      <c r="S13" s="32" t="s">
        <v>155</v>
      </c>
      <c r="T13" s="32" t="s">
        <v>156</v>
      </c>
      <c r="U13" s="32" t="s">
        <v>155</v>
      </c>
      <c r="V13" s="32" t="s">
        <v>156</v>
      </c>
      <c r="W13" s="32" t="s">
        <v>155</v>
      </c>
      <c r="X13" s="32" t="s">
        <v>156</v>
      </c>
      <c r="Y13" s="32" t="s">
        <v>155</v>
      </c>
      <c r="Z13" s="32" t="s">
        <v>156</v>
      </c>
      <c r="AA13" s="32" t="s">
        <v>155</v>
      </c>
      <c r="AB13" s="32" t="s">
        <v>156</v>
      </c>
      <c r="AC13" s="32" t="s">
        <v>155</v>
      </c>
      <c r="AD13" s="32" t="s">
        <v>156</v>
      </c>
      <c r="AE13" s="32" t="s">
        <v>155</v>
      </c>
      <c r="AF13" s="32" t="s">
        <v>156</v>
      </c>
      <c r="AG13" s="32" t="s">
        <v>155</v>
      </c>
      <c r="AH13" s="32" t="s">
        <v>156</v>
      </c>
      <c r="AI13" s="32" t="s">
        <v>155</v>
      </c>
      <c r="AJ13" s="32" t="s">
        <v>156</v>
      </c>
    </row>
    <row r="14" spans="2:36" ht="20.100000000000001" customHeight="1" thickBot="1" x14ac:dyDescent="0.25">
      <c r="B14" s="3" t="s">
        <v>22</v>
      </c>
      <c r="C14" s="18">
        <v>89</v>
      </c>
      <c r="D14" s="18">
        <v>49</v>
      </c>
      <c r="E14" s="18">
        <v>51</v>
      </c>
      <c r="F14" s="18">
        <v>43</v>
      </c>
      <c r="G14" s="18">
        <v>1032</v>
      </c>
      <c r="H14" s="18">
        <v>509</v>
      </c>
      <c r="I14" s="18">
        <v>1016</v>
      </c>
      <c r="J14" s="18">
        <v>510</v>
      </c>
      <c r="K14" s="18">
        <v>58</v>
      </c>
      <c r="L14" s="18">
        <v>24</v>
      </c>
      <c r="M14" s="18">
        <v>232</v>
      </c>
      <c r="N14" s="18">
        <v>22</v>
      </c>
      <c r="O14" s="18">
        <v>63</v>
      </c>
      <c r="P14" s="18">
        <v>35</v>
      </c>
      <c r="Q14" s="18">
        <v>2541</v>
      </c>
      <c r="R14" s="18">
        <v>1192</v>
      </c>
      <c r="S14" s="18">
        <v>239</v>
      </c>
      <c r="T14" s="18">
        <v>5</v>
      </c>
      <c r="U14" s="18">
        <v>62</v>
      </c>
      <c r="V14" s="18">
        <v>0</v>
      </c>
      <c r="W14" s="18">
        <v>223</v>
      </c>
      <c r="X14" s="18">
        <v>9</v>
      </c>
      <c r="Y14" s="18">
        <v>48</v>
      </c>
      <c r="Z14" s="18">
        <v>2</v>
      </c>
      <c r="AA14" s="18">
        <v>145</v>
      </c>
      <c r="AB14" s="18">
        <v>6</v>
      </c>
      <c r="AC14" s="18">
        <v>484</v>
      </c>
      <c r="AD14" s="18">
        <v>8</v>
      </c>
      <c r="AE14" s="18">
        <v>6</v>
      </c>
      <c r="AF14" s="18">
        <v>0</v>
      </c>
      <c r="AG14" s="18">
        <v>114</v>
      </c>
      <c r="AH14" s="18">
        <v>10</v>
      </c>
      <c r="AI14" s="18">
        <v>1321</v>
      </c>
      <c r="AJ14" s="18">
        <v>40</v>
      </c>
    </row>
    <row r="15" spans="2:36" ht="20.100000000000001" customHeight="1" thickBot="1" x14ac:dyDescent="0.25">
      <c r="B15" s="4" t="s">
        <v>23</v>
      </c>
      <c r="C15" s="19">
        <v>5</v>
      </c>
      <c r="D15" s="19">
        <v>0</v>
      </c>
      <c r="E15" s="19">
        <v>19</v>
      </c>
      <c r="F15" s="19">
        <v>1</v>
      </c>
      <c r="G15" s="19">
        <v>124</v>
      </c>
      <c r="H15" s="19">
        <v>18</v>
      </c>
      <c r="I15" s="19">
        <v>124</v>
      </c>
      <c r="J15" s="19">
        <v>21</v>
      </c>
      <c r="K15" s="19">
        <v>43</v>
      </c>
      <c r="L15" s="19">
        <v>4</v>
      </c>
      <c r="M15" s="19">
        <v>5</v>
      </c>
      <c r="N15" s="19">
        <v>3</v>
      </c>
      <c r="O15" s="19">
        <v>0</v>
      </c>
      <c r="P15" s="19">
        <v>0</v>
      </c>
      <c r="Q15" s="19">
        <v>320</v>
      </c>
      <c r="R15" s="19">
        <v>47</v>
      </c>
      <c r="S15" s="19">
        <v>58</v>
      </c>
      <c r="T15" s="19">
        <v>0</v>
      </c>
      <c r="U15" s="19">
        <v>4</v>
      </c>
      <c r="V15" s="19">
        <v>0</v>
      </c>
      <c r="W15" s="19">
        <v>26</v>
      </c>
      <c r="X15" s="19">
        <v>0</v>
      </c>
      <c r="Y15" s="19">
        <v>4</v>
      </c>
      <c r="Z15" s="19">
        <v>0</v>
      </c>
      <c r="AA15" s="19">
        <v>30</v>
      </c>
      <c r="AB15" s="19">
        <v>0</v>
      </c>
      <c r="AC15" s="19">
        <v>44</v>
      </c>
      <c r="AD15" s="19">
        <v>0</v>
      </c>
      <c r="AE15" s="19">
        <v>0</v>
      </c>
      <c r="AF15" s="19">
        <v>0</v>
      </c>
      <c r="AG15" s="19">
        <v>30</v>
      </c>
      <c r="AH15" s="19">
        <v>0</v>
      </c>
      <c r="AI15" s="19">
        <v>196</v>
      </c>
      <c r="AJ15" s="19">
        <v>0</v>
      </c>
    </row>
    <row r="16" spans="2:36" ht="20.100000000000001" customHeight="1" thickBot="1" x14ac:dyDescent="0.25">
      <c r="B16" s="4" t="s">
        <v>24</v>
      </c>
      <c r="C16" s="19">
        <v>1</v>
      </c>
      <c r="D16" s="19">
        <v>0</v>
      </c>
      <c r="E16" s="19">
        <v>9</v>
      </c>
      <c r="F16" s="19">
        <v>0</v>
      </c>
      <c r="G16" s="19">
        <v>149</v>
      </c>
      <c r="H16" s="19">
        <v>16</v>
      </c>
      <c r="I16" s="19">
        <v>144</v>
      </c>
      <c r="J16" s="19">
        <v>15</v>
      </c>
      <c r="K16" s="19">
        <v>9</v>
      </c>
      <c r="L16" s="19">
        <v>0</v>
      </c>
      <c r="M16" s="19">
        <v>12</v>
      </c>
      <c r="N16" s="19">
        <v>0</v>
      </c>
      <c r="O16" s="19">
        <v>16</v>
      </c>
      <c r="P16" s="19">
        <v>0</v>
      </c>
      <c r="Q16" s="19">
        <v>340</v>
      </c>
      <c r="R16" s="19">
        <v>31</v>
      </c>
      <c r="S16" s="19">
        <v>13</v>
      </c>
      <c r="T16" s="19">
        <v>6</v>
      </c>
      <c r="U16" s="19">
        <v>0</v>
      </c>
      <c r="V16" s="19">
        <v>0</v>
      </c>
      <c r="W16" s="19">
        <v>9</v>
      </c>
      <c r="X16" s="19">
        <v>2</v>
      </c>
      <c r="Y16" s="19">
        <v>3</v>
      </c>
      <c r="Z16" s="19">
        <v>2</v>
      </c>
      <c r="AA16" s="19">
        <v>4</v>
      </c>
      <c r="AB16" s="19">
        <v>9</v>
      </c>
      <c r="AC16" s="19">
        <v>48</v>
      </c>
      <c r="AD16" s="19">
        <v>11</v>
      </c>
      <c r="AE16" s="19">
        <v>0</v>
      </c>
      <c r="AF16" s="19">
        <v>0</v>
      </c>
      <c r="AG16" s="19">
        <v>6</v>
      </c>
      <c r="AH16" s="19">
        <v>8</v>
      </c>
      <c r="AI16" s="19">
        <v>83</v>
      </c>
      <c r="AJ16" s="19">
        <v>38</v>
      </c>
    </row>
    <row r="17" spans="2:36" ht="20.100000000000001" customHeight="1" thickBot="1" x14ac:dyDescent="0.25">
      <c r="B17" s="4" t="s">
        <v>25</v>
      </c>
      <c r="C17" s="19">
        <v>16</v>
      </c>
      <c r="D17" s="19">
        <v>15</v>
      </c>
      <c r="E17" s="19">
        <v>6</v>
      </c>
      <c r="F17" s="19">
        <v>3</v>
      </c>
      <c r="G17" s="19">
        <v>167</v>
      </c>
      <c r="H17" s="19">
        <v>91</v>
      </c>
      <c r="I17" s="19">
        <v>169</v>
      </c>
      <c r="J17" s="19">
        <v>92</v>
      </c>
      <c r="K17" s="19">
        <v>25</v>
      </c>
      <c r="L17" s="19">
        <v>12</v>
      </c>
      <c r="M17" s="19">
        <v>44</v>
      </c>
      <c r="N17" s="19">
        <v>10</v>
      </c>
      <c r="O17" s="19">
        <v>27</v>
      </c>
      <c r="P17" s="19">
        <v>38</v>
      </c>
      <c r="Q17" s="19">
        <v>454</v>
      </c>
      <c r="R17" s="19">
        <v>261</v>
      </c>
      <c r="S17" s="19">
        <v>25</v>
      </c>
      <c r="T17" s="19">
        <v>2</v>
      </c>
      <c r="U17" s="19">
        <v>9</v>
      </c>
      <c r="V17" s="19">
        <v>2</v>
      </c>
      <c r="W17" s="19">
        <v>23</v>
      </c>
      <c r="X17" s="19">
        <v>3</v>
      </c>
      <c r="Y17" s="19">
        <v>11</v>
      </c>
      <c r="Z17" s="19">
        <v>2</v>
      </c>
      <c r="AA17" s="19">
        <v>21</v>
      </c>
      <c r="AB17" s="19">
        <v>2</v>
      </c>
      <c r="AC17" s="19">
        <v>35</v>
      </c>
      <c r="AD17" s="19">
        <v>3</v>
      </c>
      <c r="AE17" s="19">
        <v>0</v>
      </c>
      <c r="AF17" s="19">
        <v>0</v>
      </c>
      <c r="AG17" s="19">
        <v>23</v>
      </c>
      <c r="AH17" s="19">
        <v>0</v>
      </c>
      <c r="AI17" s="19">
        <v>147</v>
      </c>
      <c r="AJ17" s="19">
        <v>14</v>
      </c>
    </row>
    <row r="18" spans="2:36" ht="20.100000000000001" customHeight="1" thickBot="1" x14ac:dyDescent="0.25">
      <c r="B18" s="4" t="s">
        <v>26</v>
      </c>
      <c r="C18" s="19">
        <v>8</v>
      </c>
      <c r="D18" s="19">
        <v>4</v>
      </c>
      <c r="E18" s="19">
        <v>7</v>
      </c>
      <c r="F18" s="19">
        <v>0</v>
      </c>
      <c r="G18" s="19">
        <v>201</v>
      </c>
      <c r="H18" s="19">
        <v>108</v>
      </c>
      <c r="I18" s="19">
        <v>190</v>
      </c>
      <c r="J18" s="19">
        <v>107</v>
      </c>
      <c r="K18" s="19">
        <v>3</v>
      </c>
      <c r="L18" s="19">
        <v>58</v>
      </c>
      <c r="M18" s="19">
        <v>27</v>
      </c>
      <c r="N18" s="19">
        <v>0</v>
      </c>
      <c r="O18" s="19">
        <v>32</v>
      </c>
      <c r="P18" s="19">
        <v>0</v>
      </c>
      <c r="Q18" s="19">
        <v>468</v>
      </c>
      <c r="R18" s="19">
        <v>277</v>
      </c>
      <c r="S18" s="19">
        <v>46</v>
      </c>
      <c r="T18" s="19">
        <v>2</v>
      </c>
      <c r="U18" s="19">
        <v>2</v>
      </c>
      <c r="V18" s="19">
        <v>0</v>
      </c>
      <c r="W18" s="19">
        <v>38</v>
      </c>
      <c r="X18" s="19">
        <v>12</v>
      </c>
      <c r="Y18" s="19">
        <v>3</v>
      </c>
      <c r="Z18" s="19">
        <v>1</v>
      </c>
      <c r="AA18" s="19">
        <v>41</v>
      </c>
      <c r="AB18" s="19">
        <v>0</v>
      </c>
      <c r="AC18" s="19">
        <v>62</v>
      </c>
      <c r="AD18" s="19">
        <v>13</v>
      </c>
      <c r="AE18" s="19">
        <v>2</v>
      </c>
      <c r="AF18" s="19">
        <v>0</v>
      </c>
      <c r="AG18" s="19">
        <v>33</v>
      </c>
      <c r="AH18" s="19">
        <v>0</v>
      </c>
      <c r="AI18" s="19">
        <v>227</v>
      </c>
      <c r="AJ18" s="19">
        <v>28</v>
      </c>
    </row>
    <row r="19" spans="2:36" ht="20.100000000000001" customHeight="1" thickBot="1" x14ac:dyDescent="0.25">
      <c r="B19" s="4" t="s">
        <v>27</v>
      </c>
      <c r="C19" s="19">
        <v>0</v>
      </c>
      <c r="D19" s="19">
        <v>0</v>
      </c>
      <c r="E19" s="19">
        <v>1</v>
      </c>
      <c r="F19" s="19">
        <v>0</v>
      </c>
      <c r="G19" s="19">
        <v>61</v>
      </c>
      <c r="H19" s="19">
        <v>10</v>
      </c>
      <c r="I19" s="19">
        <v>62</v>
      </c>
      <c r="J19" s="19">
        <v>9</v>
      </c>
      <c r="K19" s="19">
        <v>7</v>
      </c>
      <c r="L19" s="19">
        <v>0</v>
      </c>
      <c r="M19" s="19">
        <v>44</v>
      </c>
      <c r="N19" s="19">
        <v>0</v>
      </c>
      <c r="O19" s="19">
        <v>0</v>
      </c>
      <c r="P19" s="19">
        <v>0</v>
      </c>
      <c r="Q19" s="19">
        <v>175</v>
      </c>
      <c r="R19" s="19">
        <v>19</v>
      </c>
      <c r="S19" s="19">
        <v>7</v>
      </c>
      <c r="T19" s="19">
        <v>0</v>
      </c>
      <c r="U19" s="19">
        <v>0</v>
      </c>
      <c r="V19" s="19">
        <v>0</v>
      </c>
      <c r="W19" s="19">
        <v>12</v>
      </c>
      <c r="X19" s="19">
        <v>0</v>
      </c>
      <c r="Y19" s="19">
        <v>0</v>
      </c>
      <c r="Z19" s="19">
        <v>0</v>
      </c>
      <c r="AA19" s="19">
        <v>13</v>
      </c>
      <c r="AB19" s="19">
        <v>0</v>
      </c>
      <c r="AC19" s="19">
        <v>15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47</v>
      </c>
      <c r="AJ19" s="19">
        <v>0</v>
      </c>
    </row>
    <row r="20" spans="2:36" ht="20.100000000000001" customHeight="1" thickBot="1" x14ac:dyDescent="0.25">
      <c r="B20" s="4" t="s">
        <v>28</v>
      </c>
      <c r="C20" s="19">
        <v>8</v>
      </c>
      <c r="D20" s="19">
        <v>2</v>
      </c>
      <c r="E20" s="19">
        <v>68</v>
      </c>
      <c r="F20" s="19">
        <v>1</v>
      </c>
      <c r="G20" s="19">
        <v>267</v>
      </c>
      <c r="H20" s="19">
        <v>43</v>
      </c>
      <c r="I20" s="19">
        <v>284</v>
      </c>
      <c r="J20" s="19">
        <v>46</v>
      </c>
      <c r="K20" s="19">
        <v>32</v>
      </c>
      <c r="L20" s="19">
        <v>1</v>
      </c>
      <c r="M20" s="19">
        <v>43</v>
      </c>
      <c r="N20" s="19">
        <v>8</v>
      </c>
      <c r="O20" s="19">
        <v>1</v>
      </c>
      <c r="P20" s="19">
        <v>2</v>
      </c>
      <c r="Q20" s="19">
        <v>703</v>
      </c>
      <c r="R20" s="19">
        <v>103</v>
      </c>
      <c r="S20" s="19">
        <v>45</v>
      </c>
      <c r="T20" s="19">
        <v>3</v>
      </c>
      <c r="U20" s="19">
        <v>1</v>
      </c>
      <c r="V20" s="19">
        <v>3</v>
      </c>
      <c r="W20" s="19">
        <v>33</v>
      </c>
      <c r="X20" s="19">
        <v>0</v>
      </c>
      <c r="Y20" s="19">
        <v>0</v>
      </c>
      <c r="Z20" s="19">
        <v>0</v>
      </c>
      <c r="AA20" s="19">
        <v>11</v>
      </c>
      <c r="AB20" s="19">
        <v>0</v>
      </c>
      <c r="AC20" s="19">
        <v>43</v>
      </c>
      <c r="AD20" s="19">
        <v>3</v>
      </c>
      <c r="AE20" s="19">
        <v>2</v>
      </c>
      <c r="AF20" s="19">
        <v>0</v>
      </c>
      <c r="AG20" s="19">
        <v>4</v>
      </c>
      <c r="AH20" s="19">
        <v>0</v>
      </c>
      <c r="AI20" s="19">
        <v>139</v>
      </c>
      <c r="AJ20" s="19">
        <v>9</v>
      </c>
    </row>
    <row r="21" spans="2:36" ht="20.100000000000001" customHeight="1" thickBot="1" x14ac:dyDescent="0.25">
      <c r="B21" s="4" t="s">
        <v>29</v>
      </c>
      <c r="C21" s="19">
        <v>2</v>
      </c>
      <c r="D21" s="19">
        <v>0</v>
      </c>
      <c r="E21" s="19">
        <v>8</v>
      </c>
      <c r="F21" s="19">
        <v>1</v>
      </c>
      <c r="G21" s="19">
        <v>271</v>
      </c>
      <c r="H21" s="19">
        <v>10</v>
      </c>
      <c r="I21" s="19">
        <v>274</v>
      </c>
      <c r="J21" s="19">
        <v>10</v>
      </c>
      <c r="K21" s="19">
        <v>24</v>
      </c>
      <c r="L21" s="19">
        <v>0</v>
      </c>
      <c r="M21" s="19">
        <v>116</v>
      </c>
      <c r="N21" s="19">
        <v>0</v>
      </c>
      <c r="O21" s="19">
        <v>2</v>
      </c>
      <c r="P21" s="19">
        <v>0</v>
      </c>
      <c r="Q21" s="19">
        <v>697</v>
      </c>
      <c r="R21" s="19">
        <v>21</v>
      </c>
      <c r="S21" s="19">
        <v>84</v>
      </c>
      <c r="T21" s="19">
        <v>0</v>
      </c>
      <c r="U21" s="19">
        <v>0</v>
      </c>
      <c r="V21" s="19">
        <v>0</v>
      </c>
      <c r="W21" s="19">
        <v>53</v>
      </c>
      <c r="X21" s="19">
        <v>5</v>
      </c>
      <c r="Y21" s="19">
        <v>0</v>
      </c>
      <c r="Z21" s="19">
        <v>0</v>
      </c>
      <c r="AA21" s="19">
        <v>32</v>
      </c>
      <c r="AB21" s="19">
        <v>0</v>
      </c>
      <c r="AC21" s="19">
        <v>88</v>
      </c>
      <c r="AD21" s="19">
        <v>0</v>
      </c>
      <c r="AE21" s="19">
        <v>0</v>
      </c>
      <c r="AF21" s="19">
        <v>0</v>
      </c>
      <c r="AG21" s="19">
        <v>13</v>
      </c>
      <c r="AH21" s="19">
        <v>0</v>
      </c>
      <c r="AI21" s="19">
        <v>270</v>
      </c>
      <c r="AJ21" s="19">
        <v>5</v>
      </c>
    </row>
    <row r="22" spans="2:36" ht="20.100000000000001" customHeight="1" thickBot="1" x14ac:dyDescent="0.25">
      <c r="B22" s="4" t="s">
        <v>30</v>
      </c>
      <c r="C22" s="19">
        <v>12</v>
      </c>
      <c r="D22" s="19">
        <v>0</v>
      </c>
      <c r="E22" s="19">
        <v>14</v>
      </c>
      <c r="F22" s="19">
        <v>1</v>
      </c>
      <c r="G22" s="19">
        <v>537</v>
      </c>
      <c r="H22" s="19">
        <v>3</v>
      </c>
      <c r="I22" s="19">
        <v>591</v>
      </c>
      <c r="J22" s="19">
        <v>3</v>
      </c>
      <c r="K22" s="19">
        <v>77</v>
      </c>
      <c r="L22" s="19">
        <v>0</v>
      </c>
      <c r="M22" s="19">
        <v>128</v>
      </c>
      <c r="N22" s="19">
        <v>0</v>
      </c>
      <c r="O22" s="19">
        <v>38</v>
      </c>
      <c r="P22" s="19">
        <v>2</v>
      </c>
      <c r="Q22" s="19">
        <v>1397</v>
      </c>
      <c r="R22" s="19">
        <v>9</v>
      </c>
      <c r="S22" s="19">
        <v>95</v>
      </c>
      <c r="T22" s="19">
        <v>0</v>
      </c>
      <c r="U22" s="19">
        <v>4</v>
      </c>
      <c r="V22" s="19">
        <v>0</v>
      </c>
      <c r="W22" s="19">
        <v>107</v>
      </c>
      <c r="X22" s="19">
        <v>0</v>
      </c>
      <c r="Y22" s="19">
        <v>17</v>
      </c>
      <c r="Z22" s="19">
        <v>0</v>
      </c>
      <c r="AA22" s="19">
        <v>67</v>
      </c>
      <c r="AB22" s="19">
        <v>0</v>
      </c>
      <c r="AC22" s="19">
        <v>125</v>
      </c>
      <c r="AD22" s="19">
        <v>0</v>
      </c>
      <c r="AE22" s="19">
        <v>1</v>
      </c>
      <c r="AF22" s="19">
        <v>0</v>
      </c>
      <c r="AG22" s="19">
        <v>14</v>
      </c>
      <c r="AH22" s="19">
        <v>0</v>
      </c>
      <c r="AI22" s="19">
        <v>430</v>
      </c>
      <c r="AJ22" s="19">
        <v>0</v>
      </c>
    </row>
    <row r="23" spans="2:36" ht="20.100000000000001" customHeight="1" thickBot="1" x14ac:dyDescent="0.25">
      <c r="B23" s="4" t="s">
        <v>31</v>
      </c>
      <c r="C23" s="19">
        <v>13</v>
      </c>
      <c r="D23" s="19">
        <v>16</v>
      </c>
      <c r="E23" s="19">
        <v>63</v>
      </c>
      <c r="F23" s="19">
        <v>83</v>
      </c>
      <c r="G23" s="19">
        <v>605</v>
      </c>
      <c r="H23" s="19">
        <v>187</v>
      </c>
      <c r="I23" s="19">
        <v>555</v>
      </c>
      <c r="J23" s="19">
        <v>179</v>
      </c>
      <c r="K23" s="19">
        <v>45</v>
      </c>
      <c r="L23" s="19">
        <v>20</v>
      </c>
      <c r="M23" s="19">
        <v>112</v>
      </c>
      <c r="N23" s="19">
        <v>58</v>
      </c>
      <c r="O23" s="19">
        <v>67</v>
      </c>
      <c r="P23" s="19">
        <v>10</v>
      </c>
      <c r="Q23" s="19">
        <v>1460</v>
      </c>
      <c r="R23" s="19">
        <v>553</v>
      </c>
      <c r="S23" s="19">
        <v>158</v>
      </c>
      <c r="T23" s="19">
        <v>3</v>
      </c>
      <c r="U23" s="19">
        <v>12</v>
      </c>
      <c r="V23" s="19">
        <v>0</v>
      </c>
      <c r="W23" s="19">
        <v>156</v>
      </c>
      <c r="X23" s="19">
        <v>2</v>
      </c>
      <c r="Y23" s="19">
        <v>3</v>
      </c>
      <c r="Z23" s="19">
        <v>2</v>
      </c>
      <c r="AA23" s="19">
        <v>107</v>
      </c>
      <c r="AB23" s="19">
        <v>5</v>
      </c>
      <c r="AC23" s="19">
        <v>204</v>
      </c>
      <c r="AD23" s="19">
        <v>5</v>
      </c>
      <c r="AE23" s="19">
        <v>24</v>
      </c>
      <c r="AF23" s="19">
        <v>0</v>
      </c>
      <c r="AG23" s="19">
        <v>67</v>
      </c>
      <c r="AH23" s="19">
        <v>1</v>
      </c>
      <c r="AI23" s="19">
        <v>731</v>
      </c>
      <c r="AJ23" s="19">
        <v>18</v>
      </c>
    </row>
    <row r="24" spans="2:36" ht="20.100000000000001" customHeight="1" thickBot="1" x14ac:dyDescent="0.25">
      <c r="B24" s="4" t="s">
        <v>32</v>
      </c>
      <c r="C24" s="19">
        <v>7</v>
      </c>
      <c r="D24" s="19">
        <v>0</v>
      </c>
      <c r="E24" s="19">
        <v>46</v>
      </c>
      <c r="F24" s="19">
        <v>7</v>
      </c>
      <c r="G24" s="19">
        <v>139</v>
      </c>
      <c r="H24" s="19">
        <v>7</v>
      </c>
      <c r="I24" s="19">
        <v>144</v>
      </c>
      <c r="J24" s="19">
        <v>0</v>
      </c>
      <c r="K24" s="19">
        <v>20</v>
      </c>
      <c r="L24" s="19">
        <v>0</v>
      </c>
      <c r="M24" s="19">
        <v>64</v>
      </c>
      <c r="N24" s="19">
        <v>0</v>
      </c>
      <c r="O24" s="19">
        <v>0</v>
      </c>
      <c r="P24" s="19">
        <v>0</v>
      </c>
      <c r="Q24" s="19">
        <v>420</v>
      </c>
      <c r="R24" s="19">
        <v>14</v>
      </c>
      <c r="S24" s="19">
        <v>35</v>
      </c>
      <c r="T24" s="19">
        <v>1</v>
      </c>
      <c r="U24" s="19">
        <v>4</v>
      </c>
      <c r="V24" s="19">
        <v>0</v>
      </c>
      <c r="W24" s="19">
        <v>19</v>
      </c>
      <c r="X24" s="19">
        <v>1</v>
      </c>
      <c r="Y24" s="19">
        <v>0</v>
      </c>
      <c r="Z24" s="19">
        <v>0</v>
      </c>
      <c r="AA24" s="19">
        <v>6</v>
      </c>
      <c r="AB24" s="19">
        <v>1</v>
      </c>
      <c r="AC24" s="19">
        <v>31</v>
      </c>
      <c r="AD24" s="19">
        <v>1</v>
      </c>
      <c r="AE24" s="19">
        <v>0</v>
      </c>
      <c r="AF24" s="19">
        <v>0</v>
      </c>
      <c r="AG24" s="19">
        <v>2</v>
      </c>
      <c r="AH24" s="19">
        <v>0</v>
      </c>
      <c r="AI24" s="19">
        <v>97</v>
      </c>
      <c r="AJ24" s="19">
        <v>4</v>
      </c>
    </row>
    <row r="25" spans="2:36" ht="20.100000000000001" customHeight="1" thickBot="1" x14ac:dyDescent="0.25">
      <c r="B25" s="4" t="s">
        <v>33</v>
      </c>
      <c r="C25" s="19">
        <v>4</v>
      </c>
      <c r="D25" s="19">
        <v>1</v>
      </c>
      <c r="E25" s="19">
        <v>9</v>
      </c>
      <c r="F25" s="19">
        <v>3</v>
      </c>
      <c r="G25" s="19">
        <v>251</v>
      </c>
      <c r="H25" s="19">
        <v>25</v>
      </c>
      <c r="I25" s="19">
        <v>258</v>
      </c>
      <c r="J25" s="19">
        <v>23</v>
      </c>
      <c r="K25" s="19">
        <v>23</v>
      </c>
      <c r="L25" s="19">
        <v>3</v>
      </c>
      <c r="M25" s="19">
        <v>24</v>
      </c>
      <c r="N25" s="19">
        <v>14</v>
      </c>
      <c r="O25" s="19">
        <v>7</v>
      </c>
      <c r="P25" s="19">
        <v>3</v>
      </c>
      <c r="Q25" s="19">
        <v>576</v>
      </c>
      <c r="R25" s="19">
        <v>72</v>
      </c>
      <c r="S25" s="19">
        <v>41</v>
      </c>
      <c r="T25" s="19">
        <v>1</v>
      </c>
      <c r="U25" s="19">
        <v>0</v>
      </c>
      <c r="V25" s="19">
        <v>0</v>
      </c>
      <c r="W25" s="19">
        <v>35</v>
      </c>
      <c r="X25" s="19">
        <v>1</v>
      </c>
      <c r="Y25" s="19">
        <v>5</v>
      </c>
      <c r="Z25" s="19">
        <v>0</v>
      </c>
      <c r="AA25" s="19">
        <v>6</v>
      </c>
      <c r="AB25" s="19">
        <v>1</v>
      </c>
      <c r="AC25" s="19">
        <v>43</v>
      </c>
      <c r="AD25" s="19">
        <v>2</v>
      </c>
      <c r="AE25" s="19">
        <v>0</v>
      </c>
      <c r="AF25" s="19">
        <v>0</v>
      </c>
      <c r="AG25" s="19">
        <v>5</v>
      </c>
      <c r="AH25" s="19">
        <v>1</v>
      </c>
      <c r="AI25" s="19">
        <v>135</v>
      </c>
      <c r="AJ25" s="19">
        <v>6</v>
      </c>
    </row>
    <row r="26" spans="2:36" ht="20.100000000000001" customHeight="1" thickBot="1" x14ac:dyDescent="0.25">
      <c r="B26" s="4" t="s">
        <v>34</v>
      </c>
      <c r="C26" s="19">
        <v>7</v>
      </c>
      <c r="D26" s="19">
        <v>8</v>
      </c>
      <c r="E26" s="19">
        <v>75</v>
      </c>
      <c r="F26" s="19">
        <v>4</v>
      </c>
      <c r="G26" s="19">
        <v>513</v>
      </c>
      <c r="H26" s="19">
        <v>66</v>
      </c>
      <c r="I26" s="19">
        <v>553</v>
      </c>
      <c r="J26" s="19">
        <v>68</v>
      </c>
      <c r="K26" s="19">
        <v>87</v>
      </c>
      <c r="L26" s="19">
        <v>4</v>
      </c>
      <c r="M26" s="19">
        <v>62</v>
      </c>
      <c r="N26" s="19">
        <v>10</v>
      </c>
      <c r="O26" s="19">
        <v>69</v>
      </c>
      <c r="P26" s="19">
        <v>5</v>
      </c>
      <c r="Q26" s="19">
        <v>1366</v>
      </c>
      <c r="R26" s="19">
        <v>165</v>
      </c>
      <c r="S26" s="19">
        <v>101</v>
      </c>
      <c r="T26" s="19">
        <v>2</v>
      </c>
      <c r="U26" s="19">
        <v>0</v>
      </c>
      <c r="V26" s="19">
        <v>0</v>
      </c>
      <c r="W26" s="19">
        <v>90</v>
      </c>
      <c r="X26" s="19">
        <v>2</v>
      </c>
      <c r="Y26" s="19">
        <v>16</v>
      </c>
      <c r="Z26" s="19">
        <v>2</v>
      </c>
      <c r="AA26" s="19">
        <v>64</v>
      </c>
      <c r="AB26" s="19">
        <v>2</v>
      </c>
      <c r="AC26" s="19">
        <v>135</v>
      </c>
      <c r="AD26" s="19">
        <v>2</v>
      </c>
      <c r="AE26" s="19">
        <v>4</v>
      </c>
      <c r="AF26" s="19">
        <v>0</v>
      </c>
      <c r="AG26" s="19">
        <v>40</v>
      </c>
      <c r="AH26" s="19">
        <v>0</v>
      </c>
      <c r="AI26" s="19">
        <v>450</v>
      </c>
      <c r="AJ26" s="19">
        <v>10</v>
      </c>
    </row>
    <row r="27" spans="2:36" ht="20.100000000000001" customHeight="1" thickBot="1" x14ac:dyDescent="0.25">
      <c r="B27" s="4" t="s">
        <v>35</v>
      </c>
      <c r="C27" s="19">
        <v>5</v>
      </c>
      <c r="D27" s="19">
        <v>17</v>
      </c>
      <c r="E27" s="19">
        <v>15</v>
      </c>
      <c r="F27" s="19">
        <v>20</v>
      </c>
      <c r="G27" s="19">
        <v>177</v>
      </c>
      <c r="H27" s="19">
        <v>117</v>
      </c>
      <c r="I27" s="19">
        <v>173</v>
      </c>
      <c r="J27" s="19">
        <v>119</v>
      </c>
      <c r="K27" s="19">
        <v>9</v>
      </c>
      <c r="L27" s="19">
        <v>0</v>
      </c>
      <c r="M27" s="19">
        <v>102</v>
      </c>
      <c r="N27" s="19">
        <v>88</v>
      </c>
      <c r="O27" s="19">
        <v>3</v>
      </c>
      <c r="P27" s="19">
        <v>3</v>
      </c>
      <c r="Q27" s="19">
        <v>484</v>
      </c>
      <c r="R27" s="19">
        <v>364</v>
      </c>
      <c r="S27" s="19">
        <v>27</v>
      </c>
      <c r="T27" s="19">
        <v>11</v>
      </c>
      <c r="U27" s="19">
        <v>0</v>
      </c>
      <c r="V27" s="19">
        <v>1</v>
      </c>
      <c r="W27" s="19">
        <v>43</v>
      </c>
      <c r="X27" s="19">
        <v>20</v>
      </c>
      <c r="Y27" s="19">
        <v>0</v>
      </c>
      <c r="Z27" s="19">
        <v>1</v>
      </c>
      <c r="AA27" s="19">
        <v>26</v>
      </c>
      <c r="AB27" s="19">
        <v>1</v>
      </c>
      <c r="AC27" s="19">
        <v>49</v>
      </c>
      <c r="AD27" s="19">
        <v>21</v>
      </c>
      <c r="AE27" s="19">
        <v>0</v>
      </c>
      <c r="AF27" s="19">
        <v>0</v>
      </c>
      <c r="AG27" s="19">
        <v>22</v>
      </c>
      <c r="AH27" s="19">
        <v>21</v>
      </c>
      <c r="AI27" s="19">
        <v>167</v>
      </c>
      <c r="AJ27" s="19">
        <v>76</v>
      </c>
    </row>
    <row r="28" spans="2:36" ht="20.100000000000001" customHeight="1" thickBot="1" x14ac:dyDescent="0.25">
      <c r="B28" s="4" t="s">
        <v>36</v>
      </c>
      <c r="C28" s="19">
        <v>0</v>
      </c>
      <c r="D28" s="19">
        <v>0</v>
      </c>
      <c r="E28" s="19">
        <v>11</v>
      </c>
      <c r="F28" s="19">
        <v>0</v>
      </c>
      <c r="G28" s="19">
        <v>42</v>
      </c>
      <c r="H28" s="19">
        <v>3</v>
      </c>
      <c r="I28" s="19">
        <v>42</v>
      </c>
      <c r="J28" s="19">
        <v>3</v>
      </c>
      <c r="K28" s="19">
        <v>0</v>
      </c>
      <c r="L28" s="19">
        <v>0</v>
      </c>
      <c r="M28" s="19">
        <v>0</v>
      </c>
      <c r="N28" s="19">
        <v>0</v>
      </c>
      <c r="O28" s="19">
        <v>1</v>
      </c>
      <c r="P28" s="19">
        <v>0</v>
      </c>
      <c r="Q28" s="19">
        <v>96</v>
      </c>
      <c r="R28" s="19">
        <v>6</v>
      </c>
      <c r="S28" s="19">
        <v>6</v>
      </c>
      <c r="T28" s="19">
        <v>0</v>
      </c>
      <c r="U28" s="19">
        <v>0</v>
      </c>
      <c r="V28" s="19">
        <v>0</v>
      </c>
      <c r="W28" s="19">
        <v>8</v>
      </c>
      <c r="X28" s="19">
        <v>0</v>
      </c>
      <c r="Y28" s="19">
        <v>0</v>
      </c>
      <c r="Z28" s="19">
        <v>0</v>
      </c>
      <c r="AA28" s="19">
        <v>2</v>
      </c>
      <c r="AB28" s="19">
        <v>0</v>
      </c>
      <c r="AC28" s="19">
        <v>7</v>
      </c>
      <c r="AD28" s="19">
        <v>0</v>
      </c>
      <c r="AE28" s="19">
        <v>3</v>
      </c>
      <c r="AF28" s="19">
        <v>0</v>
      </c>
      <c r="AG28" s="19">
        <v>3</v>
      </c>
      <c r="AH28" s="19">
        <v>0</v>
      </c>
      <c r="AI28" s="19">
        <v>29</v>
      </c>
      <c r="AJ28" s="19">
        <v>0</v>
      </c>
    </row>
    <row r="29" spans="2:36" ht="20.100000000000001" customHeight="1" thickBot="1" x14ac:dyDescent="0.25">
      <c r="B29" s="5" t="s">
        <v>37</v>
      </c>
      <c r="C29" s="19">
        <v>10</v>
      </c>
      <c r="D29" s="19">
        <v>0</v>
      </c>
      <c r="E29" s="19">
        <v>13</v>
      </c>
      <c r="F29" s="19">
        <v>0</v>
      </c>
      <c r="G29" s="19">
        <v>227</v>
      </c>
      <c r="H29" s="19">
        <v>1</v>
      </c>
      <c r="I29" s="19">
        <v>225</v>
      </c>
      <c r="J29" s="19">
        <v>1</v>
      </c>
      <c r="K29" s="19">
        <v>16</v>
      </c>
      <c r="L29" s="19">
        <v>0</v>
      </c>
      <c r="M29" s="19">
        <v>30</v>
      </c>
      <c r="N29" s="19">
        <v>0</v>
      </c>
      <c r="O29" s="19">
        <v>2</v>
      </c>
      <c r="P29" s="19">
        <v>0</v>
      </c>
      <c r="Q29" s="19">
        <v>523</v>
      </c>
      <c r="R29" s="19">
        <v>2</v>
      </c>
      <c r="S29" s="19">
        <v>40</v>
      </c>
      <c r="T29" s="19">
        <v>0</v>
      </c>
      <c r="U29" s="19">
        <v>0</v>
      </c>
      <c r="V29" s="19">
        <v>5</v>
      </c>
      <c r="W29" s="19">
        <v>41</v>
      </c>
      <c r="X29" s="19">
        <v>0</v>
      </c>
      <c r="Y29" s="19">
        <v>13</v>
      </c>
      <c r="Z29" s="19">
        <v>0</v>
      </c>
      <c r="AA29" s="19">
        <v>52</v>
      </c>
      <c r="AB29" s="19">
        <v>1</v>
      </c>
      <c r="AC29" s="19">
        <v>70</v>
      </c>
      <c r="AD29" s="19">
        <v>1</v>
      </c>
      <c r="AE29" s="19">
        <v>0</v>
      </c>
      <c r="AF29" s="19">
        <v>0</v>
      </c>
      <c r="AG29" s="19">
        <v>7</v>
      </c>
      <c r="AH29" s="19">
        <v>1</v>
      </c>
      <c r="AI29" s="19">
        <v>223</v>
      </c>
      <c r="AJ29" s="19">
        <v>8</v>
      </c>
    </row>
    <row r="30" spans="2:36" ht="20.100000000000001" customHeight="1" thickBot="1" x14ac:dyDescent="0.25">
      <c r="B30" s="6" t="s">
        <v>38</v>
      </c>
      <c r="C30" s="20">
        <v>1</v>
      </c>
      <c r="D30" s="20">
        <v>0</v>
      </c>
      <c r="E30" s="20">
        <v>54</v>
      </c>
      <c r="F30" s="20">
        <v>0</v>
      </c>
      <c r="G30" s="20">
        <v>54</v>
      </c>
      <c r="H30" s="20">
        <v>0</v>
      </c>
      <c r="I30" s="20">
        <v>57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166</v>
      </c>
      <c r="R30" s="20">
        <v>0</v>
      </c>
      <c r="S30" s="20">
        <v>20</v>
      </c>
      <c r="T30" s="20">
        <v>0</v>
      </c>
      <c r="U30" s="20">
        <v>0</v>
      </c>
      <c r="V30" s="20">
        <v>0</v>
      </c>
      <c r="W30" s="20">
        <v>43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43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106</v>
      </c>
      <c r="AJ30" s="20">
        <v>0</v>
      </c>
    </row>
    <row r="31" spans="2:36" ht="20.100000000000001" customHeight="1" thickBot="1" x14ac:dyDescent="0.25">
      <c r="B31" s="7" t="s">
        <v>39</v>
      </c>
      <c r="C31" s="9">
        <f>SUM(C14:C30)</f>
        <v>188</v>
      </c>
      <c r="D31" s="9">
        <f t="shared" ref="D31:AJ31" si="0">SUM(D14:D30)</f>
        <v>112</v>
      </c>
      <c r="E31" s="9">
        <f t="shared" si="0"/>
        <v>469</v>
      </c>
      <c r="F31" s="9">
        <f t="shared" si="0"/>
        <v>167</v>
      </c>
      <c r="G31" s="9">
        <f t="shared" si="0"/>
        <v>4817</v>
      </c>
      <c r="H31" s="9">
        <f t="shared" si="0"/>
        <v>1214</v>
      </c>
      <c r="I31" s="9">
        <f t="shared" si="0"/>
        <v>4861</v>
      </c>
      <c r="J31" s="9">
        <f t="shared" si="0"/>
        <v>1206</v>
      </c>
      <c r="K31" s="9">
        <f t="shared" si="0"/>
        <v>478</v>
      </c>
      <c r="L31" s="9">
        <f t="shared" si="0"/>
        <v>126</v>
      </c>
      <c r="M31" s="9">
        <f t="shared" si="0"/>
        <v>1045</v>
      </c>
      <c r="N31" s="9">
        <f t="shared" si="0"/>
        <v>213</v>
      </c>
      <c r="O31" s="9">
        <f t="shared" si="0"/>
        <v>328</v>
      </c>
      <c r="P31" s="9">
        <f t="shared" si="0"/>
        <v>98</v>
      </c>
      <c r="Q31" s="9">
        <f t="shared" si="0"/>
        <v>12186</v>
      </c>
      <c r="R31" s="9">
        <f t="shared" si="0"/>
        <v>3136</v>
      </c>
      <c r="S31" s="9">
        <f t="shared" si="0"/>
        <v>1040</v>
      </c>
      <c r="T31" s="9">
        <f t="shared" si="0"/>
        <v>36</v>
      </c>
      <c r="U31" s="9">
        <f t="shared" si="0"/>
        <v>98</v>
      </c>
      <c r="V31" s="9">
        <f t="shared" si="0"/>
        <v>11</v>
      </c>
      <c r="W31" s="9">
        <f t="shared" si="0"/>
        <v>959</v>
      </c>
      <c r="X31" s="9">
        <f t="shared" si="0"/>
        <v>57</v>
      </c>
      <c r="Y31" s="9">
        <f t="shared" si="0"/>
        <v>123</v>
      </c>
      <c r="Z31" s="9">
        <f t="shared" si="0"/>
        <v>12</v>
      </c>
      <c r="AA31" s="9">
        <f t="shared" si="0"/>
        <v>627</v>
      </c>
      <c r="AB31" s="9">
        <f t="shared" si="0"/>
        <v>28</v>
      </c>
      <c r="AC31" s="9">
        <f t="shared" si="0"/>
        <v>1526</v>
      </c>
      <c r="AD31" s="9">
        <f t="shared" si="0"/>
        <v>70</v>
      </c>
      <c r="AE31" s="9">
        <f t="shared" si="0"/>
        <v>42</v>
      </c>
      <c r="AF31" s="9">
        <f t="shared" si="0"/>
        <v>0</v>
      </c>
      <c r="AG31" s="9">
        <f t="shared" si="0"/>
        <v>383</v>
      </c>
      <c r="AH31" s="9">
        <f t="shared" si="0"/>
        <v>42</v>
      </c>
      <c r="AI31" s="9">
        <f t="shared" si="0"/>
        <v>4798</v>
      </c>
      <c r="AJ31" s="9">
        <f t="shared" si="0"/>
        <v>256</v>
      </c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0" spans="2:10" ht="24" customHeight="1" x14ac:dyDescent="0.2">
      <c r="B10" s="14"/>
      <c r="C10" s="80" t="s">
        <v>223</v>
      </c>
      <c r="D10" s="81"/>
      <c r="E10" s="81"/>
      <c r="F10" s="81"/>
      <c r="G10" s="81"/>
      <c r="H10" s="81"/>
      <c r="I10" s="81"/>
      <c r="J10" s="81"/>
    </row>
    <row r="11" spans="2:10" ht="57.75" thickBot="1" x14ac:dyDescent="0.25">
      <c r="B11" s="14"/>
      <c r="C11" s="33" t="s">
        <v>157</v>
      </c>
      <c r="D11" s="34" t="s">
        <v>158</v>
      </c>
      <c r="E11" s="34" t="s">
        <v>159</v>
      </c>
      <c r="F11" s="34" t="s">
        <v>160</v>
      </c>
      <c r="G11" s="34" t="s">
        <v>161</v>
      </c>
      <c r="H11" s="33" t="s">
        <v>260</v>
      </c>
      <c r="I11" s="34" t="s">
        <v>162</v>
      </c>
      <c r="J11" s="34" t="s">
        <v>249</v>
      </c>
    </row>
    <row r="12" spans="2:10" ht="20.100000000000001" customHeight="1" thickBot="1" x14ac:dyDescent="0.25">
      <c r="B12" s="3" t="s">
        <v>22</v>
      </c>
      <c r="C12" s="18">
        <v>2298</v>
      </c>
      <c r="D12" s="18">
        <v>1577</v>
      </c>
      <c r="E12" s="18">
        <v>18</v>
      </c>
      <c r="F12" s="18">
        <v>703</v>
      </c>
      <c r="G12" s="18">
        <v>0</v>
      </c>
      <c r="H12" s="18">
        <v>15</v>
      </c>
      <c r="I12" s="18">
        <v>1644</v>
      </c>
      <c r="J12" s="18">
        <v>654</v>
      </c>
    </row>
    <row r="13" spans="2:10" ht="20.100000000000001" customHeight="1" thickBot="1" x14ac:dyDescent="0.25">
      <c r="B13" s="4" t="s">
        <v>23</v>
      </c>
      <c r="C13" s="19">
        <v>222</v>
      </c>
      <c r="D13" s="19">
        <v>114</v>
      </c>
      <c r="E13" s="19">
        <v>1</v>
      </c>
      <c r="F13" s="19">
        <v>107</v>
      </c>
      <c r="G13" s="19">
        <v>0</v>
      </c>
      <c r="H13" s="19">
        <v>0</v>
      </c>
      <c r="I13" s="19">
        <v>114</v>
      </c>
      <c r="J13" s="19">
        <v>108</v>
      </c>
    </row>
    <row r="14" spans="2:10" ht="20.100000000000001" customHeight="1" thickBot="1" x14ac:dyDescent="0.25">
      <c r="B14" s="4" t="s">
        <v>24</v>
      </c>
      <c r="C14" s="19">
        <v>214</v>
      </c>
      <c r="D14" s="19">
        <v>146</v>
      </c>
      <c r="E14" s="19">
        <v>2</v>
      </c>
      <c r="F14" s="19">
        <v>65</v>
      </c>
      <c r="G14" s="19">
        <v>1</v>
      </c>
      <c r="H14" s="19">
        <v>11</v>
      </c>
      <c r="I14" s="19">
        <v>146</v>
      </c>
      <c r="J14" s="19">
        <v>68</v>
      </c>
    </row>
    <row r="15" spans="2:10" ht="20.100000000000001" customHeight="1" thickBot="1" x14ac:dyDescent="0.25">
      <c r="B15" s="4" t="s">
        <v>25</v>
      </c>
      <c r="C15" s="19">
        <v>420</v>
      </c>
      <c r="D15" s="19">
        <v>212</v>
      </c>
      <c r="E15" s="19">
        <v>11</v>
      </c>
      <c r="F15" s="19">
        <v>190</v>
      </c>
      <c r="G15" s="19">
        <v>7</v>
      </c>
      <c r="H15" s="19">
        <v>0</v>
      </c>
      <c r="I15" s="19">
        <v>214</v>
      </c>
      <c r="J15" s="19">
        <v>206</v>
      </c>
    </row>
    <row r="16" spans="2:10" ht="20.100000000000001" customHeight="1" thickBot="1" x14ac:dyDescent="0.25">
      <c r="B16" s="4" t="s">
        <v>26</v>
      </c>
      <c r="C16" s="19">
        <v>567</v>
      </c>
      <c r="D16" s="19">
        <v>385</v>
      </c>
      <c r="E16" s="19">
        <v>3</v>
      </c>
      <c r="F16" s="19">
        <v>179</v>
      </c>
      <c r="G16" s="19">
        <v>0</v>
      </c>
      <c r="H16" s="19">
        <v>0</v>
      </c>
      <c r="I16" s="19">
        <v>388</v>
      </c>
      <c r="J16" s="19">
        <v>179</v>
      </c>
    </row>
    <row r="17" spans="2:10" ht="20.100000000000001" customHeight="1" thickBot="1" x14ac:dyDescent="0.25">
      <c r="B17" s="4" t="s">
        <v>27</v>
      </c>
      <c r="C17" s="19">
        <v>114</v>
      </c>
      <c r="D17" s="19">
        <v>60</v>
      </c>
      <c r="E17" s="19">
        <v>1</v>
      </c>
      <c r="F17" s="19">
        <v>53</v>
      </c>
      <c r="G17" s="19">
        <v>0</v>
      </c>
      <c r="H17" s="19">
        <v>0</v>
      </c>
      <c r="I17" s="19">
        <v>70</v>
      </c>
      <c r="J17" s="19">
        <v>44</v>
      </c>
    </row>
    <row r="18" spans="2:10" ht="20.100000000000001" customHeight="1" thickBot="1" x14ac:dyDescent="0.25">
      <c r="B18" s="4" t="s">
        <v>28</v>
      </c>
      <c r="C18" s="19">
        <v>476</v>
      </c>
      <c r="D18" s="19">
        <v>289</v>
      </c>
      <c r="E18" s="19">
        <v>6</v>
      </c>
      <c r="F18" s="19">
        <v>179</v>
      </c>
      <c r="G18" s="19">
        <v>2</v>
      </c>
      <c r="H18" s="19">
        <v>7</v>
      </c>
      <c r="I18" s="19">
        <v>298</v>
      </c>
      <c r="J18" s="19">
        <v>178</v>
      </c>
    </row>
    <row r="19" spans="2:10" ht="20.100000000000001" customHeight="1" thickBot="1" x14ac:dyDescent="0.25">
      <c r="B19" s="4" t="s">
        <v>29</v>
      </c>
      <c r="C19" s="19">
        <v>445</v>
      </c>
      <c r="D19" s="19">
        <v>294</v>
      </c>
      <c r="E19" s="19">
        <v>2</v>
      </c>
      <c r="F19" s="19">
        <v>149</v>
      </c>
      <c r="G19" s="19">
        <v>0</v>
      </c>
      <c r="H19" s="19">
        <v>1</v>
      </c>
      <c r="I19" s="19">
        <v>283</v>
      </c>
      <c r="J19" s="19">
        <v>162</v>
      </c>
    </row>
    <row r="20" spans="2:10" ht="20.100000000000001" customHeight="1" thickBot="1" x14ac:dyDescent="0.25">
      <c r="B20" s="4" t="s">
        <v>30</v>
      </c>
      <c r="C20" s="19">
        <v>1441</v>
      </c>
      <c r="D20" s="19">
        <v>770</v>
      </c>
      <c r="E20" s="19">
        <v>4</v>
      </c>
      <c r="F20" s="19">
        <v>666</v>
      </c>
      <c r="G20" s="19">
        <v>1</v>
      </c>
      <c r="H20" s="19">
        <v>2</v>
      </c>
      <c r="I20" s="19">
        <v>738</v>
      </c>
      <c r="J20" s="19">
        <v>703</v>
      </c>
    </row>
    <row r="21" spans="2:10" ht="20.100000000000001" customHeight="1" thickBot="1" x14ac:dyDescent="0.25">
      <c r="B21" s="4" t="s">
        <v>31</v>
      </c>
      <c r="C21" s="19">
        <v>1250</v>
      </c>
      <c r="D21" s="19">
        <v>731</v>
      </c>
      <c r="E21" s="19">
        <v>6</v>
      </c>
      <c r="F21" s="19">
        <v>511</v>
      </c>
      <c r="G21" s="19">
        <v>2</v>
      </c>
      <c r="H21" s="19">
        <v>8</v>
      </c>
      <c r="I21" s="19">
        <v>676</v>
      </c>
      <c r="J21" s="19">
        <v>574</v>
      </c>
    </row>
    <row r="22" spans="2:10" ht="20.100000000000001" customHeight="1" thickBot="1" x14ac:dyDescent="0.25">
      <c r="B22" s="4" t="s">
        <v>32</v>
      </c>
      <c r="C22" s="19">
        <v>222</v>
      </c>
      <c r="D22" s="19">
        <v>176</v>
      </c>
      <c r="E22" s="19">
        <v>5</v>
      </c>
      <c r="F22" s="19">
        <v>41</v>
      </c>
      <c r="G22" s="19">
        <v>0</v>
      </c>
      <c r="H22" s="19">
        <v>9</v>
      </c>
      <c r="I22" s="19">
        <v>192</v>
      </c>
      <c r="J22" s="19">
        <v>30</v>
      </c>
    </row>
    <row r="23" spans="2:10" ht="20.100000000000001" customHeight="1" thickBot="1" x14ac:dyDescent="0.25">
      <c r="B23" s="4" t="s">
        <v>33</v>
      </c>
      <c r="C23" s="19">
        <v>457</v>
      </c>
      <c r="D23" s="19">
        <v>316</v>
      </c>
      <c r="E23" s="19">
        <v>0</v>
      </c>
      <c r="F23" s="19">
        <v>141</v>
      </c>
      <c r="G23" s="19">
        <v>0</v>
      </c>
      <c r="H23" s="19">
        <v>3</v>
      </c>
      <c r="I23" s="19">
        <v>345</v>
      </c>
      <c r="J23" s="19">
        <v>112</v>
      </c>
    </row>
    <row r="24" spans="2:10" ht="20.100000000000001" customHeight="1" thickBot="1" x14ac:dyDescent="0.25">
      <c r="B24" s="4" t="s">
        <v>34</v>
      </c>
      <c r="C24" s="19">
        <v>1532</v>
      </c>
      <c r="D24" s="19">
        <v>810</v>
      </c>
      <c r="E24" s="19">
        <v>3</v>
      </c>
      <c r="F24" s="19">
        <v>716</v>
      </c>
      <c r="G24" s="19">
        <v>3</v>
      </c>
      <c r="H24" s="19">
        <v>0</v>
      </c>
      <c r="I24" s="19">
        <v>790</v>
      </c>
      <c r="J24" s="19">
        <v>742</v>
      </c>
    </row>
    <row r="25" spans="2:10" ht="20.100000000000001" customHeight="1" thickBot="1" x14ac:dyDescent="0.25">
      <c r="B25" s="4" t="s">
        <v>35</v>
      </c>
      <c r="C25" s="19">
        <v>420</v>
      </c>
      <c r="D25" s="19">
        <v>278</v>
      </c>
      <c r="E25" s="19">
        <v>0</v>
      </c>
      <c r="F25" s="19">
        <v>141</v>
      </c>
      <c r="G25" s="19">
        <v>1</v>
      </c>
      <c r="H25" s="19">
        <v>4</v>
      </c>
      <c r="I25" s="19">
        <v>261</v>
      </c>
      <c r="J25" s="19">
        <v>159</v>
      </c>
    </row>
    <row r="26" spans="2:10" ht="20.100000000000001" customHeight="1" thickBot="1" x14ac:dyDescent="0.25">
      <c r="B26" s="4" t="s">
        <v>36</v>
      </c>
      <c r="C26" s="19">
        <v>67</v>
      </c>
      <c r="D26" s="19">
        <v>31</v>
      </c>
      <c r="E26" s="19">
        <v>1</v>
      </c>
      <c r="F26" s="19">
        <v>35</v>
      </c>
      <c r="G26" s="19">
        <v>0</v>
      </c>
      <c r="H26" s="19">
        <v>1</v>
      </c>
      <c r="I26" s="19">
        <v>27</v>
      </c>
      <c r="J26" s="19">
        <v>40</v>
      </c>
    </row>
    <row r="27" spans="2:10" ht="20.100000000000001" customHeight="1" thickBot="1" x14ac:dyDescent="0.25">
      <c r="B27" s="5" t="s">
        <v>37</v>
      </c>
      <c r="C27" s="19">
        <v>378</v>
      </c>
      <c r="D27" s="19">
        <v>193</v>
      </c>
      <c r="E27" s="19">
        <v>0</v>
      </c>
      <c r="F27" s="19">
        <v>185</v>
      </c>
      <c r="G27" s="19">
        <v>0</v>
      </c>
      <c r="H27" s="19">
        <v>4</v>
      </c>
      <c r="I27" s="19">
        <v>189</v>
      </c>
      <c r="J27" s="19">
        <v>189</v>
      </c>
    </row>
    <row r="28" spans="2:10" ht="20.100000000000001" customHeight="1" thickBot="1" x14ac:dyDescent="0.25">
      <c r="B28" s="6" t="s">
        <v>38</v>
      </c>
      <c r="C28" s="20">
        <v>65</v>
      </c>
      <c r="D28" s="20">
        <v>34</v>
      </c>
      <c r="E28" s="20">
        <v>0</v>
      </c>
      <c r="F28" s="20">
        <v>31</v>
      </c>
      <c r="G28" s="20">
        <v>0</v>
      </c>
      <c r="H28" s="20">
        <v>0</v>
      </c>
      <c r="I28" s="20">
        <v>31</v>
      </c>
      <c r="J28" s="20">
        <v>34</v>
      </c>
    </row>
    <row r="29" spans="2:10" ht="20.100000000000001" customHeight="1" thickBot="1" x14ac:dyDescent="0.25">
      <c r="B29" s="7" t="s">
        <v>39</v>
      </c>
      <c r="C29" s="9">
        <f>SUM(C12:C28)</f>
        <v>10588</v>
      </c>
      <c r="D29" s="9">
        <f t="shared" ref="D29:G29" si="0">SUM(D12:D28)</f>
        <v>6416</v>
      </c>
      <c r="E29" s="9">
        <f t="shared" si="0"/>
        <v>63</v>
      </c>
      <c r="F29" s="9">
        <f t="shared" si="0"/>
        <v>4092</v>
      </c>
      <c r="G29" s="9">
        <f t="shared" si="0"/>
        <v>17</v>
      </c>
      <c r="H29" s="9">
        <f>SUM(H12:H28)</f>
        <v>65</v>
      </c>
      <c r="I29" s="9">
        <f t="shared" ref="I29" si="1">SUM(I12:I28)</f>
        <v>6406</v>
      </c>
      <c r="J29" s="9">
        <f>SUM(J12:J28)</f>
        <v>4182</v>
      </c>
    </row>
    <row r="30" spans="2:10" x14ac:dyDescent="0.2">
      <c r="C30" s="54"/>
      <c r="D30" s="54"/>
      <c r="E30" s="54"/>
      <c r="F30" s="54"/>
      <c r="G30" s="54"/>
      <c r="H30" s="54"/>
      <c r="I30" s="54"/>
      <c r="J30" s="54"/>
    </row>
    <row r="31" spans="2:10" ht="20.100000000000001" customHeight="1" x14ac:dyDescent="0.2">
      <c r="B31" s="82" t="s">
        <v>261</v>
      </c>
      <c r="C31" s="82"/>
      <c r="D31" s="82"/>
      <c r="E31" s="82"/>
      <c r="F31" s="82"/>
    </row>
  </sheetData>
  <mergeCells count="2">
    <mergeCell ref="C10:J10"/>
    <mergeCell ref="B31:F3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0" t="s">
        <v>242</v>
      </c>
      <c r="C9" s="81"/>
    </row>
    <row r="10" spans="2:3" ht="20.100000000000001" customHeight="1" thickBot="1" x14ac:dyDescent="0.25">
      <c r="B10" s="3" t="s">
        <v>22</v>
      </c>
      <c r="C10" s="18">
        <v>1323</v>
      </c>
    </row>
    <row r="11" spans="2:3" ht="20.100000000000001" customHeight="1" thickBot="1" x14ac:dyDescent="0.25">
      <c r="B11" s="4" t="s">
        <v>23</v>
      </c>
      <c r="C11" s="19">
        <v>150</v>
      </c>
    </row>
    <row r="12" spans="2:3" ht="20.100000000000001" customHeight="1" thickBot="1" x14ac:dyDescent="0.25">
      <c r="B12" s="4" t="s">
        <v>24</v>
      </c>
      <c r="C12" s="19">
        <v>125</v>
      </c>
    </row>
    <row r="13" spans="2:3" ht="20.100000000000001" customHeight="1" thickBot="1" x14ac:dyDescent="0.25">
      <c r="B13" s="4" t="s">
        <v>25</v>
      </c>
      <c r="C13" s="19">
        <v>244</v>
      </c>
    </row>
    <row r="14" spans="2:3" ht="20.100000000000001" customHeight="1" thickBot="1" x14ac:dyDescent="0.25">
      <c r="B14" s="4" t="s">
        <v>26</v>
      </c>
      <c r="C14" s="19">
        <v>590</v>
      </c>
    </row>
    <row r="15" spans="2:3" ht="20.100000000000001" customHeight="1" thickBot="1" x14ac:dyDescent="0.25">
      <c r="B15" s="4" t="s">
        <v>27</v>
      </c>
      <c r="C15" s="19">
        <v>81</v>
      </c>
    </row>
    <row r="16" spans="2:3" ht="20.100000000000001" customHeight="1" thickBot="1" x14ac:dyDescent="0.25">
      <c r="B16" s="4" t="s">
        <v>28</v>
      </c>
      <c r="C16" s="19">
        <v>234</v>
      </c>
    </row>
    <row r="17" spans="2:3" ht="20.100000000000001" customHeight="1" thickBot="1" x14ac:dyDescent="0.25">
      <c r="B17" s="4" t="s">
        <v>29</v>
      </c>
      <c r="C17" s="19">
        <v>235</v>
      </c>
    </row>
    <row r="18" spans="2:3" ht="20.100000000000001" customHeight="1" thickBot="1" x14ac:dyDescent="0.25">
      <c r="B18" s="4" t="s">
        <v>30</v>
      </c>
      <c r="C18" s="19">
        <v>542</v>
      </c>
    </row>
    <row r="19" spans="2:3" ht="20.100000000000001" customHeight="1" thickBot="1" x14ac:dyDescent="0.25">
      <c r="B19" s="4" t="s">
        <v>31</v>
      </c>
      <c r="C19" s="19">
        <v>1022</v>
      </c>
    </row>
    <row r="20" spans="2:3" ht="20.100000000000001" customHeight="1" thickBot="1" x14ac:dyDescent="0.25">
      <c r="B20" s="4" t="s">
        <v>32</v>
      </c>
      <c r="C20" s="19">
        <v>157</v>
      </c>
    </row>
    <row r="21" spans="2:3" ht="20.100000000000001" customHeight="1" thickBot="1" x14ac:dyDescent="0.25">
      <c r="B21" s="4" t="s">
        <v>33</v>
      </c>
      <c r="C21" s="19">
        <v>283</v>
      </c>
    </row>
    <row r="22" spans="2:3" ht="20.100000000000001" customHeight="1" thickBot="1" x14ac:dyDescent="0.25">
      <c r="B22" s="4" t="s">
        <v>34</v>
      </c>
      <c r="C22" s="19">
        <v>223</v>
      </c>
    </row>
    <row r="23" spans="2:3" ht="20.100000000000001" customHeight="1" thickBot="1" x14ac:dyDescent="0.25">
      <c r="B23" s="4" t="s">
        <v>35</v>
      </c>
      <c r="C23" s="19">
        <v>460</v>
      </c>
    </row>
    <row r="24" spans="2:3" ht="20.100000000000001" customHeight="1" thickBot="1" x14ac:dyDescent="0.25">
      <c r="B24" s="4" t="s">
        <v>36</v>
      </c>
      <c r="C24" s="19">
        <v>86</v>
      </c>
    </row>
    <row r="25" spans="2:3" ht="20.100000000000001" customHeight="1" thickBot="1" x14ac:dyDescent="0.25">
      <c r="B25" s="5" t="s">
        <v>37</v>
      </c>
      <c r="C25" s="19">
        <v>381</v>
      </c>
    </row>
    <row r="26" spans="2:3" ht="20.100000000000001" customHeight="1" thickBot="1" x14ac:dyDescent="0.25">
      <c r="B26" s="6" t="s">
        <v>38</v>
      </c>
      <c r="C26" s="20">
        <v>63</v>
      </c>
    </row>
    <row r="27" spans="2:3" ht="20.100000000000001" customHeight="1" thickBot="1" x14ac:dyDescent="0.25">
      <c r="B27" s="7" t="s">
        <v>39</v>
      </c>
      <c r="C27" s="9">
        <f>SUM(C10:C26)</f>
        <v>6199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5"/>
      <c r="C9" s="80" t="s">
        <v>240</v>
      </c>
      <c r="D9" s="81"/>
      <c r="E9" s="81"/>
      <c r="F9" s="81"/>
      <c r="G9" s="81"/>
      <c r="H9" s="80" t="s">
        <v>241</v>
      </c>
      <c r="I9" s="81"/>
      <c r="J9" s="81"/>
      <c r="K9" s="81"/>
      <c r="L9" s="81"/>
      <c r="M9" s="80" t="s">
        <v>52</v>
      </c>
      <c r="N9" s="81"/>
      <c r="O9" s="81"/>
      <c r="P9" s="81"/>
      <c r="Q9" s="81"/>
    </row>
    <row r="10" spans="2:17" ht="41.25" customHeight="1" thickBot="1" x14ac:dyDescent="0.25">
      <c r="B10" s="36"/>
      <c r="C10" s="33" t="s">
        <v>163</v>
      </c>
      <c r="D10" s="33" t="s">
        <v>164</v>
      </c>
      <c r="E10" s="33" t="s">
        <v>165</v>
      </c>
      <c r="F10" s="33" t="s">
        <v>166</v>
      </c>
      <c r="G10" s="33" t="s">
        <v>167</v>
      </c>
      <c r="H10" s="33" t="s">
        <v>163</v>
      </c>
      <c r="I10" s="33" t="s">
        <v>164</v>
      </c>
      <c r="J10" s="33" t="s">
        <v>165</v>
      </c>
      <c r="K10" s="33" t="s">
        <v>166</v>
      </c>
      <c r="L10" s="33" t="s">
        <v>167</v>
      </c>
      <c r="M10" s="33" t="s">
        <v>163</v>
      </c>
      <c r="N10" s="33" t="s">
        <v>164</v>
      </c>
      <c r="O10" s="33" t="s">
        <v>165</v>
      </c>
      <c r="P10" s="33" t="s">
        <v>166</v>
      </c>
      <c r="Q10" s="33" t="s">
        <v>167</v>
      </c>
    </row>
    <row r="11" spans="2:17" ht="20.100000000000001" customHeight="1" thickBot="1" x14ac:dyDescent="0.25">
      <c r="B11" s="3" t="s">
        <v>22</v>
      </c>
      <c r="C11" s="18">
        <v>1748</v>
      </c>
      <c r="D11" s="18">
        <v>1193</v>
      </c>
      <c r="E11" s="18">
        <v>421</v>
      </c>
      <c r="F11" s="18">
        <v>107</v>
      </c>
      <c r="G11" s="18">
        <v>27</v>
      </c>
      <c r="H11" s="18">
        <v>2</v>
      </c>
      <c r="I11" s="18">
        <v>0</v>
      </c>
      <c r="J11" s="18">
        <v>2</v>
      </c>
      <c r="K11" s="18">
        <v>0</v>
      </c>
      <c r="L11" s="18">
        <v>0</v>
      </c>
      <c r="M11" s="18">
        <v>1750</v>
      </c>
      <c r="N11" s="18">
        <v>1193</v>
      </c>
      <c r="O11" s="18">
        <v>423</v>
      </c>
      <c r="P11" s="18">
        <v>107</v>
      </c>
      <c r="Q11" s="18">
        <v>27</v>
      </c>
    </row>
    <row r="12" spans="2:17" ht="20.100000000000001" customHeight="1" thickBot="1" x14ac:dyDescent="0.25">
      <c r="B12" s="4" t="s">
        <v>23</v>
      </c>
      <c r="C12" s="19">
        <v>188</v>
      </c>
      <c r="D12" s="19">
        <v>91</v>
      </c>
      <c r="E12" s="19">
        <v>92</v>
      </c>
      <c r="F12" s="19">
        <v>2</v>
      </c>
      <c r="G12" s="19">
        <v>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188</v>
      </c>
      <c r="N12" s="19">
        <v>91</v>
      </c>
      <c r="O12" s="19">
        <v>92</v>
      </c>
      <c r="P12" s="19">
        <v>2</v>
      </c>
      <c r="Q12" s="19">
        <v>3</v>
      </c>
    </row>
    <row r="13" spans="2:17" ht="20.100000000000001" customHeight="1" thickBot="1" x14ac:dyDescent="0.25">
      <c r="B13" s="4" t="s">
        <v>24</v>
      </c>
      <c r="C13" s="19">
        <v>146</v>
      </c>
      <c r="D13" s="19">
        <v>104</v>
      </c>
      <c r="E13" s="19">
        <v>39</v>
      </c>
      <c r="F13" s="19">
        <v>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146</v>
      </c>
      <c r="N13" s="19">
        <v>104</v>
      </c>
      <c r="O13" s="19">
        <v>39</v>
      </c>
      <c r="P13" s="19">
        <v>3</v>
      </c>
      <c r="Q13" s="19">
        <v>0</v>
      </c>
    </row>
    <row r="14" spans="2:17" ht="20.100000000000001" customHeight="1" thickBot="1" x14ac:dyDescent="0.25">
      <c r="B14" s="4" t="s">
        <v>25</v>
      </c>
      <c r="C14" s="19">
        <v>297</v>
      </c>
      <c r="D14" s="19">
        <v>129</v>
      </c>
      <c r="E14" s="19">
        <v>150</v>
      </c>
      <c r="F14" s="19">
        <v>8</v>
      </c>
      <c r="G14" s="19">
        <v>10</v>
      </c>
      <c r="H14" s="19">
        <v>2</v>
      </c>
      <c r="I14" s="19">
        <v>1</v>
      </c>
      <c r="J14" s="19">
        <v>1</v>
      </c>
      <c r="K14" s="19">
        <v>0</v>
      </c>
      <c r="L14" s="19">
        <v>0</v>
      </c>
      <c r="M14" s="19">
        <v>299</v>
      </c>
      <c r="N14" s="19">
        <v>130</v>
      </c>
      <c r="O14" s="19">
        <v>151</v>
      </c>
      <c r="P14" s="19">
        <v>8</v>
      </c>
      <c r="Q14" s="19">
        <v>10</v>
      </c>
    </row>
    <row r="15" spans="2:17" ht="20.100000000000001" customHeight="1" thickBot="1" x14ac:dyDescent="0.25">
      <c r="B15" s="4" t="s">
        <v>26</v>
      </c>
      <c r="C15" s="19">
        <v>753</v>
      </c>
      <c r="D15" s="19">
        <v>520</v>
      </c>
      <c r="E15" s="19">
        <v>195</v>
      </c>
      <c r="F15" s="19">
        <v>31</v>
      </c>
      <c r="G15" s="19">
        <v>7</v>
      </c>
      <c r="H15" s="19">
        <v>1</v>
      </c>
      <c r="I15" s="19">
        <v>1</v>
      </c>
      <c r="J15" s="19">
        <v>0</v>
      </c>
      <c r="K15" s="19">
        <v>0</v>
      </c>
      <c r="L15" s="19">
        <v>0</v>
      </c>
      <c r="M15" s="19">
        <v>754</v>
      </c>
      <c r="N15" s="19">
        <v>521</v>
      </c>
      <c r="O15" s="19">
        <v>195</v>
      </c>
      <c r="P15" s="19">
        <v>31</v>
      </c>
      <c r="Q15" s="19">
        <v>7</v>
      </c>
    </row>
    <row r="16" spans="2:17" ht="20.100000000000001" customHeight="1" thickBot="1" x14ac:dyDescent="0.25">
      <c r="B16" s="4" t="s">
        <v>27</v>
      </c>
      <c r="C16" s="19">
        <v>102</v>
      </c>
      <c r="D16" s="19">
        <v>64</v>
      </c>
      <c r="E16" s="19">
        <v>34</v>
      </c>
      <c r="F16" s="19">
        <v>3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102</v>
      </c>
      <c r="N16" s="19">
        <v>64</v>
      </c>
      <c r="O16" s="19">
        <v>34</v>
      </c>
      <c r="P16" s="19">
        <v>3</v>
      </c>
      <c r="Q16" s="19">
        <v>1</v>
      </c>
    </row>
    <row r="17" spans="2:17" ht="20.100000000000001" customHeight="1" thickBot="1" x14ac:dyDescent="0.25">
      <c r="B17" s="4" t="s">
        <v>28</v>
      </c>
      <c r="C17" s="19">
        <v>289</v>
      </c>
      <c r="D17" s="19">
        <v>181</v>
      </c>
      <c r="E17" s="19">
        <v>86</v>
      </c>
      <c r="F17" s="19">
        <v>13</v>
      </c>
      <c r="G17" s="19">
        <v>9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289</v>
      </c>
      <c r="N17" s="19">
        <v>181</v>
      </c>
      <c r="O17" s="19">
        <v>86</v>
      </c>
      <c r="P17" s="19">
        <v>13</v>
      </c>
      <c r="Q17" s="19">
        <v>9</v>
      </c>
    </row>
    <row r="18" spans="2:17" ht="20.100000000000001" customHeight="1" thickBot="1" x14ac:dyDescent="0.25">
      <c r="B18" s="4" t="s">
        <v>29</v>
      </c>
      <c r="C18" s="19">
        <v>305</v>
      </c>
      <c r="D18" s="19">
        <v>193</v>
      </c>
      <c r="E18" s="19">
        <v>92</v>
      </c>
      <c r="F18" s="19">
        <v>14</v>
      </c>
      <c r="G18" s="19">
        <v>6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305</v>
      </c>
      <c r="N18" s="19">
        <v>193</v>
      </c>
      <c r="O18" s="19">
        <v>92</v>
      </c>
      <c r="P18" s="19">
        <v>14</v>
      </c>
      <c r="Q18" s="19">
        <v>6</v>
      </c>
    </row>
    <row r="19" spans="2:17" ht="20.100000000000001" customHeight="1" thickBot="1" x14ac:dyDescent="0.25">
      <c r="B19" s="4" t="s">
        <v>30</v>
      </c>
      <c r="C19" s="19">
        <v>689</v>
      </c>
      <c r="D19" s="19">
        <v>315</v>
      </c>
      <c r="E19" s="19">
        <v>311</v>
      </c>
      <c r="F19" s="19">
        <v>27</v>
      </c>
      <c r="G19" s="19">
        <v>36</v>
      </c>
      <c r="H19" s="19">
        <v>5</v>
      </c>
      <c r="I19" s="19">
        <v>2</v>
      </c>
      <c r="J19" s="19">
        <v>2</v>
      </c>
      <c r="K19" s="19">
        <v>1</v>
      </c>
      <c r="L19" s="19">
        <v>0</v>
      </c>
      <c r="M19" s="19">
        <v>694</v>
      </c>
      <c r="N19" s="19">
        <v>317</v>
      </c>
      <c r="O19" s="19">
        <v>313</v>
      </c>
      <c r="P19" s="19">
        <v>28</v>
      </c>
      <c r="Q19" s="19">
        <v>36</v>
      </c>
    </row>
    <row r="20" spans="2:17" ht="20.100000000000001" customHeight="1" thickBot="1" x14ac:dyDescent="0.25">
      <c r="B20" s="4" t="s">
        <v>31</v>
      </c>
      <c r="C20" s="19">
        <v>1297</v>
      </c>
      <c r="D20" s="19">
        <v>728</v>
      </c>
      <c r="E20" s="19">
        <v>481</v>
      </c>
      <c r="F20" s="19">
        <v>50</v>
      </c>
      <c r="G20" s="19">
        <v>38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1297</v>
      </c>
      <c r="N20" s="19">
        <v>728</v>
      </c>
      <c r="O20" s="19">
        <v>481</v>
      </c>
      <c r="P20" s="19">
        <v>50</v>
      </c>
      <c r="Q20" s="19">
        <v>38</v>
      </c>
    </row>
    <row r="21" spans="2:17" ht="20.100000000000001" customHeight="1" thickBot="1" x14ac:dyDescent="0.25">
      <c r="B21" s="4" t="s">
        <v>32</v>
      </c>
      <c r="C21" s="19">
        <v>178</v>
      </c>
      <c r="D21" s="19">
        <v>148</v>
      </c>
      <c r="E21" s="19">
        <v>24</v>
      </c>
      <c r="F21" s="19">
        <v>6</v>
      </c>
      <c r="G21" s="19">
        <v>0</v>
      </c>
      <c r="H21" s="19">
        <v>2</v>
      </c>
      <c r="I21" s="19">
        <v>2</v>
      </c>
      <c r="J21" s="19">
        <v>0</v>
      </c>
      <c r="K21" s="19">
        <v>0</v>
      </c>
      <c r="L21" s="19">
        <v>0</v>
      </c>
      <c r="M21" s="19">
        <v>180</v>
      </c>
      <c r="N21" s="19">
        <v>150</v>
      </c>
      <c r="O21" s="19">
        <v>24</v>
      </c>
      <c r="P21" s="19">
        <v>6</v>
      </c>
      <c r="Q21" s="19">
        <v>0</v>
      </c>
    </row>
    <row r="22" spans="2:17" ht="20.100000000000001" customHeight="1" thickBot="1" x14ac:dyDescent="0.25">
      <c r="B22" s="4" t="s">
        <v>33</v>
      </c>
      <c r="C22" s="19">
        <v>355</v>
      </c>
      <c r="D22" s="19">
        <v>256</v>
      </c>
      <c r="E22" s="19">
        <v>77</v>
      </c>
      <c r="F22" s="19">
        <v>21</v>
      </c>
      <c r="G22" s="19">
        <v>1</v>
      </c>
      <c r="H22" s="19">
        <v>1</v>
      </c>
      <c r="I22" s="19">
        <v>1</v>
      </c>
      <c r="J22" s="19">
        <v>0</v>
      </c>
      <c r="K22" s="19">
        <v>0</v>
      </c>
      <c r="L22" s="19">
        <v>0</v>
      </c>
      <c r="M22" s="19">
        <v>356</v>
      </c>
      <c r="N22" s="19">
        <v>257</v>
      </c>
      <c r="O22" s="19">
        <v>77</v>
      </c>
      <c r="P22" s="19">
        <v>21</v>
      </c>
      <c r="Q22" s="19">
        <v>1</v>
      </c>
    </row>
    <row r="23" spans="2:17" ht="20.100000000000001" customHeight="1" thickBot="1" x14ac:dyDescent="0.25">
      <c r="B23" s="4" t="s">
        <v>34</v>
      </c>
      <c r="C23" s="19">
        <v>334</v>
      </c>
      <c r="D23" s="19">
        <v>155</v>
      </c>
      <c r="E23" s="19">
        <v>122</v>
      </c>
      <c r="F23" s="19">
        <v>39</v>
      </c>
      <c r="G23" s="19">
        <v>18</v>
      </c>
      <c r="H23" s="19">
        <v>4</v>
      </c>
      <c r="I23" s="19">
        <v>0</v>
      </c>
      <c r="J23" s="19">
        <v>4</v>
      </c>
      <c r="K23" s="19">
        <v>0</v>
      </c>
      <c r="L23" s="19">
        <v>0</v>
      </c>
      <c r="M23" s="19">
        <v>338</v>
      </c>
      <c r="N23" s="19">
        <v>155</v>
      </c>
      <c r="O23" s="19">
        <v>126</v>
      </c>
      <c r="P23" s="19">
        <v>39</v>
      </c>
      <c r="Q23" s="19">
        <v>18</v>
      </c>
    </row>
    <row r="24" spans="2:17" ht="20.100000000000001" customHeight="1" thickBot="1" x14ac:dyDescent="0.25">
      <c r="B24" s="4" t="s">
        <v>35</v>
      </c>
      <c r="C24" s="19">
        <v>526</v>
      </c>
      <c r="D24" s="19">
        <v>321</v>
      </c>
      <c r="E24" s="19">
        <v>190</v>
      </c>
      <c r="F24" s="19">
        <v>10</v>
      </c>
      <c r="G24" s="19">
        <v>5</v>
      </c>
      <c r="H24" s="19">
        <v>11</v>
      </c>
      <c r="I24" s="19">
        <v>8</v>
      </c>
      <c r="J24" s="19">
        <v>3</v>
      </c>
      <c r="K24" s="19">
        <v>0</v>
      </c>
      <c r="L24" s="19">
        <v>0</v>
      </c>
      <c r="M24" s="19">
        <v>537</v>
      </c>
      <c r="N24" s="19">
        <v>329</v>
      </c>
      <c r="O24" s="19">
        <v>193</v>
      </c>
      <c r="P24" s="19">
        <v>10</v>
      </c>
      <c r="Q24" s="19">
        <v>5</v>
      </c>
    </row>
    <row r="25" spans="2:17" ht="20.100000000000001" customHeight="1" thickBot="1" x14ac:dyDescent="0.25">
      <c r="B25" s="4" t="s">
        <v>36</v>
      </c>
      <c r="C25" s="19">
        <v>102</v>
      </c>
      <c r="D25" s="19">
        <v>51</v>
      </c>
      <c r="E25" s="19">
        <v>46</v>
      </c>
      <c r="F25" s="19">
        <v>3</v>
      </c>
      <c r="G25" s="19">
        <v>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102</v>
      </c>
      <c r="N25" s="19">
        <v>51</v>
      </c>
      <c r="O25" s="19">
        <v>46</v>
      </c>
      <c r="P25" s="19">
        <v>3</v>
      </c>
      <c r="Q25" s="19">
        <v>2</v>
      </c>
    </row>
    <row r="26" spans="2:17" ht="20.100000000000001" customHeight="1" thickBot="1" x14ac:dyDescent="0.25">
      <c r="B26" s="5" t="s">
        <v>37</v>
      </c>
      <c r="C26" s="19">
        <v>449</v>
      </c>
      <c r="D26" s="19">
        <v>209</v>
      </c>
      <c r="E26" s="19">
        <v>217</v>
      </c>
      <c r="F26" s="19">
        <v>16</v>
      </c>
      <c r="G26" s="19">
        <v>7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449</v>
      </c>
      <c r="N26" s="19">
        <v>209</v>
      </c>
      <c r="O26" s="19">
        <v>217</v>
      </c>
      <c r="P26" s="19">
        <v>16</v>
      </c>
      <c r="Q26" s="19">
        <v>7</v>
      </c>
    </row>
    <row r="27" spans="2:17" ht="20.100000000000001" customHeight="1" thickBot="1" x14ac:dyDescent="0.25">
      <c r="B27" s="6" t="s">
        <v>38</v>
      </c>
      <c r="C27" s="20">
        <v>65</v>
      </c>
      <c r="D27" s="20">
        <v>38</v>
      </c>
      <c r="E27" s="20">
        <v>27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65</v>
      </c>
      <c r="N27" s="20">
        <v>38</v>
      </c>
      <c r="O27" s="20">
        <v>27</v>
      </c>
      <c r="P27" s="20">
        <v>0</v>
      </c>
      <c r="Q27" s="20">
        <v>0</v>
      </c>
    </row>
    <row r="28" spans="2:17" ht="20.100000000000001" customHeight="1" thickBot="1" x14ac:dyDescent="0.25">
      <c r="B28" s="7" t="s">
        <v>39</v>
      </c>
      <c r="C28" s="9">
        <f>SUM(C11:C27)</f>
        <v>7823</v>
      </c>
      <c r="D28" s="9">
        <f t="shared" ref="D28:Q28" si="0">SUM(D11:D27)</f>
        <v>4696</v>
      </c>
      <c r="E28" s="9">
        <f t="shared" si="0"/>
        <v>2604</v>
      </c>
      <c r="F28" s="9">
        <f t="shared" si="0"/>
        <v>353</v>
      </c>
      <c r="G28" s="9">
        <f t="shared" si="0"/>
        <v>170</v>
      </c>
      <c r="H28" s="9">
        <f t="shared" si="0"/>
        <v>28</v>
      </c>
      <c r="I28" s="9">
        <f t="shared" si="0"/>
        <v>15</v>
      </c>
      <c r="J28" s="9">
        <f t="shared" si="0"/>
        <v>12</v>
      </c>
      <c r="K28" s="9">
        <f t="shared" si="0"/>
        <v>1</v>
      </c>
      <c r="L28" s="9">
        <f t="shared" si="0"/>
        <v>0</v>
      </c>
      <c r="M28" s="9">
        <f t="shared" si="0"/>
        <v>7851</v>
      </c>
      <c r="N28" s="9">
        <f t="shared" si="0"/>
        <v>4711</v>
      </c>
      <c r="O28" s="9">
        <f t="shared" si="0"/>
        <v>2616</v>
      </c>
      <c r="P28" s="9">
        <f t="shared" si="0"/>
        <v>354</v>
      </c>
      <c r="Q28" s="9">
        <f t="shared" si="0"/>
        <v>170</v>
      </c>
    </row>
    <row r="29" spans="2:17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6"/>
      <c r="C9" s="24" t="s">
        <v>168</v>
      </c>
      <c r="D9" s="24" t="s">
        <v>169</v>
      </c>
      <c r="E9" s="37" t="s">
        <v>170</v>
      </c>
    </row>
    <row r="10" spans="2:5" ht="20.100000000000001" customHeight="1" thickBot="1" x14ac:dyDescent="0.25">
      <c r="B10" s="3" t="s">
        <v>22</v>
      </c>
      <c r="C10" s="29">
        <f>('Personas Enjuiciadas'!D11+'Personas Enjuiciadas'!E11+'Personas Enjuiciadas'!I11+'Personas Enjuiciadas'!J11)/'Personas Enjuiciadas'!M11</f>
        <v>0.92342857142857138</v>
      </c>
      <c r="D10" s="29">
        <f>('Personas Enjuiciadas'!D11+'Personas Enjuiciadas'!I11)/('Personas Enjuiciadas'!N11+'Personas Enjuiciadas'!P11)</f>
        <v>0.9176923076923077</v>
      </c>
      <c r="E10" s="29">
        <f>('Personas Enjuiciadas'!E11+'Personas Enjuiciadas'!J11)/('Personas Enjuiciadas'!O11+'Personas Enjuiciadas'!Q11)</f>
        <v>0.94</v>
      </c>
    </row>
    <row r="11" spans="2:5" ht="20.100000000000001" customHeight="1" thickBot="1" x14ac:dyDescent="0.25">
      <c r="B11" s="4" t="s">
        <v>23</v>
      </c>
      <c r="C11" s="27">
        <f>('Personas Enjuiciadas'!D12+'Personas Enjuiciadas'!E12+'Personas Enjuiciadas'!I12+'Personas Enjuiciadas'!J12)/'Personas Enjuiciadas'!M12</f>
        <v>0.97340425531914898</v>
      </c>
      <c r="D11" s="27">
        <f>('Personas Enjuiciadas'!D12+'Personas Enjuiciadas'!I12)/('Personas Enjuiciadas'!N12+'Personas Enjuiciadas'!P12)</f>
        <v>0.978494623655914</v>
      </c>
      <c r="E11" s="27">
        <f>('Personas Enjuiciadas'!E12+'Personas Enjuiciadas'!J12)/('Personas Enjuiciadas'!O12+'Personas Enjuiciadas'!Q12)</f>
        <v>0.96842105263157896</v>
      </c>
    </row>
    <row r="12" spans="2:5" ht="20.100000000000001" customHeight="1" thickBot="1" x14ac:dyDescent="0.25">
      <c r="B12" s="4" t="s">
        <v>24</v>
      </c>
      <c r="C12" s="27">
        <f>('Personas Enjuiciadas'!D13+'Personas Enjuiciadas'!E13+'Personas Enjuiciadas'!I13+'Personas Enjuiciadas'!J13)/'Personas Enjuiciadas'!M13</f>
        <v>0.97945205479452058</v>
      </c>
      <c r="D12" s="27">
        <f>('Personas Enjuiciadas'!D13+'Personas Enjuiciadas'!I13)/('Personas Enjuiciadas'!N13+'Personas Enjuiciadas'!P13)</f>
        <v>0.9719626168224299</v>
      </c>
      <c r="E12" s="27">
        <f>('Personas Enjuiciadas'!E13+'Personas Enjuiciadas'!J13)/('Personas Enjuiciadas'!O13+'Personas Enjuiciadas'!Q13)</f>
        <v>1</v>
      </c>
    </row>
    <row r="13" spans="2:5" ht="20.100000000000001" customHeight="1" thickBot="1" x14ac:dyDescent="0.25">
      <c r="B13" s="4" t="s">
        <v>25</v>
      </c>
      <c r="C13" s="27">
        <f>('Personas Enjuiciadas'!D14+'Personas Enjuiciadas'!E14+'Personas Enjuiciadas'!I14+'Personas Enjuiciadas'!J14)/'Personas Enjuiciadas'!M14</f>
        <v>0.93979933110367897</v>
      </c>
      <c r="D13" s="27">
        <f>('Personas Enjuiciadas'!D14+'Personas Enjuiciadas'!I14)/('Personas Enjuiciadas'!N14+'Personas Enjuiciadas'!P14)</f>
        <v>0.94202898550724634</v>
      </c>
      <c r="E13" s="27">
        <f>('Personas Enjuiciadas'!E14+'Personas Enjuiciadas'!J14)/('Personas Enjuiciadas'!O14+'Personas Enjuiciadas'!Q14)</f>
        <v>0.93788819875776397</v>
      </c>
    </row>
    <row r="14" spans="2:5" ht="20.100000000000001" customHeight="1" thickBot="1" x14ac:dyDescent="0.25">
      <c r="B14" s="4" t="s">
        <v>26</v>
      </c>
      <c r="C14" s="27">
        <f>('Personas Enjuiciadas'!D15+'Personas Enjuiciadas'!E15+'Personas Enjuiciadas'!I15+'Personas Enjuiciadas'!J15)/'Personas Enjuiciadas'!M15</f>
        <v>0.9496021220159151</v>
      </c>
      <c r="D14" s="27">
        <f>('Personas Enjuiciadas'!D15+'Personas Enjuiciadas'!I15)/('Personas Enjuiciadas'!N15+'Personas Enjuiciadas'!P15)</f>
        <v>0.9438405797101449</v>
      </c>
      <c r="E14" s="27">
        <f>('Personas Enjuiciadas'!E15+'Personas Enjuiciadas'!J15)/('Personas Enjuiciadas'!O15+'Personas Enjuiciadas'!Q15)</f>
        <v>0.96534653465346532</v>
      </c>
    </row>
    <row r="15" spans="2:5" ht="20.100000000000001" customHeight="1" thickBot="1" x14ac:dyDescent="0.25">
      <c r="B15" s="4" t="s">
        <v>27</v>
      </c>
      <c r="C15" s="27">
        <f>('Personas Enjuiciadas'!D16+'Personas Enjuiciadas'!E16+'Personas Enjuiciadas'!I16+'Personas Enjuiciadas'!J16)/'Personas Enjuiciadas'!M16</f>
        <v>0.96078431372549022</v>
      </c>
      <c r="D15" s="27">
        <f>('Personas Enjuiciadas'!D16+'Personas Enjuiciadas'!I16)/('Personas Enjuiciadas'!N16+'Personas Enjuiciadas'!P16)</f>
        <v>0.95522388059701491</v>
      </c>
      <c r="E15" s="27">
        <f>('Personas Enjuiciadas'!E16+'Personas Enjuiciadas'!J16)/('Personas Enjuiciadas'!O16+'Personas Enjuiciadas'!Q16)</f>
        <v>0.97142857142857142</v>
      </c>
    </row>
    <row r="16" spans="2:5" ht="20.100000000000001" customHeight="1" thickBot="1" x14ac:dyDescent="0.25">
      <c r="B16" s="4" t="s">
        <v>28</v>
      </c>
      <c r="C16" s="27">
        <f>('Personas Enjuiciadas'!D17+'Personas Enjuiciadas'!E17+'Personas Enjuiciadas'!I17+'Personas Enjuiciadas'!J17)/'Personas Enjuiciadas'!M17</f>
        <v>0.92387543252595161</v>
      </c>
      <c r="D16" s="27">
        <f>('Personas Enjuiciadas'!D17+'Personas Enjuiciadas'!I17)/('Personas Enjuiciadas'!N17+'Personas Enjuiciadas'!P17)</f>
        <v>0.9329896907216495</v>
      </c>
      <c r="E16" s="27">
        <f>('Personas Enjuiciadas'!E17+'Personas Enjuiciadas'!J17)/('Personas Enjuiciadas'!O17+'Personas Enjuiciadas'!Q17)</f>
        <v>0.90526315789473688</v>
      </c>
    </row>
    <row r="17" spans="2:5" ht="20.100000000000001" customHeight="1" thickBot="1" x14ac:dyDescent="0.25">
      <c r="B17" s="4" t="s">
        <v>29</v>
      </c>
      <c r="C17" s="27">
        <f>('Personas Enjuiciadas'!D18+'Personas Enjuiciadas'!E18+'Personas Enjuiciadas'!I18+'Personas Enjuiciadas'!J18)/'Personas Enjuiciadas'!M18</f>
        <v>0.93442622950819676</v>
      </c>
      <c r="D17" s="27">
        <f>('Personas Enjuiciadas'!D18+'Personas Enjuiciadas'!I18)/('Personas Enjuiciadas'!N18+'Personas Enjuiciadas'!P18)</f>
        <v>0.93236714975845414</v>
      </c>
      <c r="E17" s="27">
        <f>('Personas Enjuiciadas'!E18+'Personas Enjuiciadas'!J18)/('Personas Enjuiciadas'!O18+'Personas Enjuiciadas'!Q18)</f>
        <v>0.93877551020408168</v>
      </c>
    </row>
    <row r="18" spans="2:5" ht="20.100000000000001" customHeight="1" thickBot="1" x14ac:dyDescent="0.25">
      <c r="B18" s="4" t="s">
        <v>30</v>
      </c>
      <c r="C18" s="27">
        <f>('Personas Enjuiciadas'!D19+'Personas Enjuiciadas'!E19+'Personas Enjuiciadas'!I19+'Personas Enjuiciadas'!J19)/'Personas Enjuiciadas'!M19</f>
        <v>0.90778097982708938</v>
      </c>
      <c r="D18" s="27">
        <f>('Personas Enjuiciadas'!D19+'Personas Enjuiciadas'!I19)/('Personas Enjuiciadas'!N19+'Personas Enjuiciadas'!P19)</f>
        <v>0.91884057971014488</v>
      </c>
      <c r="E18" s="27">
        <f>('Personas Enjuiciadas'!E19+'Personas Enjuiciadas'!J19)/('Personas Enjuiciadas'!O19+'Personas Enjuiciadas'!Q19)</f>
        <v>0.8968481375358166</v>
      </c>
    </row>
    <row r="19" spans="2:5" ht="20.100000000000001" customHeight="1" thickBot="1" x14ac:dyDescent="0.25">
      <c r="B19" s="4" t="s">
        <v>31</v>
      </c>
      <c r="C19" s="27">
        <f>('Personas Enjuiciadas'!D20+'Personas Enjuiciadas'!E20+'Personas Enjuiciadas'!I20+'Personas Enjuiciadas'!J20)/'Personas Enjuiciadas'!M20</f>
        <v>0.93215111796453354</v>
      </c>
      <c r="D19" s="27">
        <f>('Personas Enjuiciadas'!D20+'Personas Enjuiciadas'!I20)/('Personas Enjuiciadas'!N20+'Personas Enjuiciadas'!P20)</f>
        <v>0.93573264781491006</v>
      </c>
      <c r="E19" s="27">
        <f>('Personas Enjuiciadas'!E20+'Personas Enjuiciadas'!J20)/('Personas Enjuiciadas'!O20+'Personas Enjuiciadas'!Q20)</f>
        <v>0.92678227360308285</v>
      </c>
    </row>
    <row r="20" spans="2:5" ht="20.100000000000001" customHeight="1" thickBot="1" x14ac:dyDescent="0.25">
      <c r="B20" s="4" t="s">
        <v>32</v>
      </c>
      <c r="C20" s="27">
        <f>('Personas Enjuiciadas'!D21+'Personas Enjuiciadas'!E21+'Personas Enjuiciadas'!I21+'Personas Enjuiciadas'!J21)/'Personas Enjuiciadas'!M21</f>
        <v>0.96666666666666667</v>
      </c>
      <c r="D20" s="27">
        <f>('Personas Enjuiciadas'!D21+'Personas Enjuiciadas'!I21)/('Personas Enjuiciadas'!N21+'Personas Enjuiciadas'!P21)</f>
        <v>0.96153846153846156</v>
      </c>
      <c r="E20" s="27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7">
        <f>('Personas Enjuiciadas'!D22+'Personas Enjuiciadas'!E22+'Personas Enjuiciadas'!I22+'Personas Enjuiciadas'!J22)/'Personas Enjuiciadas'!M22</f>
        <v>0.9382022471910112</v>
      </c>
      <c r="D21" s="27">
        <f>('Personas Enjuiciadas'!D22+'Personas Enjuiciadas'!I22)/('Personas Enjuiciadas'!N22+'Personas Enjuiciadas'!P22)</f>
        <v>0.92446043165467628</v>
      </c>
      <c r="E21" s="27">
        <f>('Personas Enjuiciadas'!E22+'Personas Enjuiciadas'!J22)/('Personas Enjuiciadas'!O22+'Personas Enjuiciadas'!Q22)</f>
        <v>0.98717948717948723</v>
      </c>
    </row>
    <row r="22" spans="2:5" ht="20.100000000000001" customHeight="1" thickBot="1" x14ac:dyDescent="0.25">
      <c r="B22" s="4" t="s">
        <v>34</v>
      </c>
      <c r="C22" s="27">
        <f>('Personas Enjuiciadas'!D23+'Personas Enjuiciadas'!E23+'Personas Enjuiciadas'!I23+'Personas Enjuiciadas'!J23)/'Personas Enjuiciadas'!M23</f>
        <v>0.83136094674556216</v>
      </c>
      <c r="D22" s="27">
        <f>('Personas Enjuiciadas'!D23+'Personas Enjuiciadas'!I23)/('Personas Enjuiciadas'!N23+'Personas Enjuiciadas'!P23)</f>
        <v>0.7989690721649485</v>
      </c>
      <c r="E22" s="27">
        <f>('Personas Enjuiciadas'!E23+'Personas Enjuiciadas'!J23)/('Personas Enjuiciadas'!O23+'Personas Enjuiciadas'!Q23)</f>
        <v>0.875</v>
      </c>
    </row>
    <row r="23" spans="2:5" ht="20.100000000000001" customHeight="1" thickBot="1" x14ac:dyDescent="0.25">
      <c r="B23" s="4" t="s">
        <v>35</v>
      </c>
      <c r="C23" s="27">
        <f>('Personas Enjuiciadas'!D24+'Personas Enjuiciadas'!E24+'Personas Enjuiciadas'!I24+'Personas Enjuiciadas'!J24)/'Personas Enjuiciadas'!M24</f>
        <v>0.97206703910614523</v>
      </c>
      <c r="D23" s="27">
        <f>('Personas Enjuiciadas'!D24+'Personas Enjuiciadas'!I24)/('Personas Enjuiciadas'!N24+'Personas Enjuiciadas'!P24)</f>
        <v>0.97050147492625372</v>
      </c>
      <c r="E23" s="27">
        <f>('Personas Enjuiciadas'!E24+'Personas Enjuiciadas'!J24)/('Personas Enjuiciadas'!O24+'Personas Enjuiciadas'!Q24)</f>
        <v>0.9747474747474747</v>
      </c>
    </row>
    <row r="24" spans="2:5" ht="20.100000000000001" customHeight="1" thickBot="1" x14ac:dyDescent="0.25">
      <c r="B24" s="4" t="s">
        <v>36</v>
      </c>
      <c r="C24" s="27">
        <f>('Personas Enjuiciadas'!D25+'Personas Enjuiciadas'!E25+'Personas Enjuiciadas'!I25+'Personas Enjuiciadas'!J25)/'Personas Enjuiciadas'!M25</f>
        <v>0.9509803921568627</v>
      </c>
      <c r="D24" s="27">
        <f>('Personas Enjuiciadas'!D25+'Personas Enjuiciadas'!I25)/('Personas Enjuiciadas'!N25+'Personas Enjuiciadas'!P25)</f>
        <v>0.94444444444444442</v>
      </c>
      <c r="E24" s="27">
        <f>('Personas Enjuiciadas'!E25+'Personas Enjuiciadas'!J25)/('Personas Enjuiciadas'!O25+'Personas Enjuiciadas'!Q25)</f>
        <v>0.95833333333333337</v>
      </c>
    </row>
    <row r="25" spans="2:5" ht="20.100000000000001" customHeight="1" thickBot="1" x14ac:dyDescent="0.25">
      <c r="B25" s="5" t="s">
        <v>37</v>
      </c>
      <c r="C25" s="27">
        <f>('Personas Enjuiciadas'!D26+'Personas Enjuiciadas'!E26+'Personas Enjuiciadas'!I26+'Personas Enjuiciadas'!J26)/'Personas Enjuiciadas'!M26</f>
        <v>0.94877505567928733</v>
      </c>
      <c r="D25" s="27">
        <f>('Personas Enjuiciadas'!D26+'Personas Enjuiciadas'!I26)/('Personas Enjuiciadas'!N26+'Personas Enjuiciadas'!P26)</f>
        <v>0.92888888888888888</v>
      </c>
      <c r="E25" s="27">
        <f>('Personas Enjuiciadas'!E26+'Personas Enjuiciadas'!J26)/('Personas Enjuiciadas'!O26+'Personas Enjuiciadas'!Q26)</f>
        <v>0.96875</v>
      </c>
    </row>
    <row r="26" spans="2:5" ht="20.100000000000001" customHeight="1" thickBot="1" x14ac:dyDescent="0.25">
      <c r="B26" s="6" t="s">
        <v>38</v>
      </c>
      <c r="C26" s="28">
        <f>('Personas Enjuiciadas'!D27+'Personas Enjuiciadas'!E27+'Personas Enjuiciadas'!I27+'Personas Enjuiciadas'!J27)/'Personas Enjuiciadas'!M27</f>
        <v>1</v>
      </c>
      <c r="D26" s="28">
        <f>('Personas Enjuiciadas'!D27+'Personas Enjuiciadas'!I27)/('Personas Enjuiciadas'!N27+'Personas Enjuiciadas'!P27)</f>
        <v>1</v>
      </c>
      <c r="E26" s="28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6">
        <f>('Personas Enjuiciadas'!D28+'Personas Enjuiciadas'!E28+'Personas Enjuiciadas'!I28+'Personas Enjuiciadas'!J28)/'Personas Enjuiciadas'!M28</f>
        <v>0.93325690994777732</v>
      </c>
      <c r="D27" s="26">
        <f>('Personas Enjuiciadas'!D28+'Personas Enjuiciadas'!I28)/('Personas Enjuiciadas'!N28+'Personas Enjuiciadas'!P28)</f>
        <v>0.9301085883514314</v>
      </c>
      <c r="E27" s="26">
        <f>('Personas Enjuiciadas'!E28+'Personas Enjuiciadas'!J28)/('Personas Enjuiciadas'!O28+'Personas Enjuiciadas'!Q28)</f>
        <v>0.93898061737257721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8:L4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8" spans="2:12" ht="41.25" customHeight="1" x14ac:dyDescent="0.2">
      <c r="B8" s="10"/>
      <c r="C8" s="80" t="s">
        <v>250</v>
      </c>
      <c r="D8" s="81"/>
      <c r="E8" s="81"/>
      <c r="F8" s="81"/>
      <c r="G8" s="56"/>
      <c r="H8" s="80" t="s">
        <v>262</v>
      </c>
      <c r="I8" s="81"/>
      <c r="J8" s="81"/>
      <c r="K8" s="81"/>
      <c r="L8" s="83"/>
    </row>
    <row r="9" spans="2:12" ht="59.25" customHeight="1" thickBot="1" x14ac:dyDescent="0.25">
      <c r="B9" s="36"/>
      <c r="C9" s="33" t="s">
        <v>171</v>
      </c>
      <c r="D9" s="33" t="s">
        <v>172</v>
      </c>
      <c r="E9" s="33" t="s">
        <v>259</v>
      </c>
      <c r="F9" s="33" t="s">
        <v>174</v>
      </c>
      <c r="G9" s="57" t="s">
        <v>256</v>
      </c>
      <c r="H9" s="21" t="s">
        <v>251</v>
      </c>
      <c r="I9" s="21" t="s">
        <v>254</v>
      </c>
      <c r="J9" s="21" t="s">
        <v>253</v>
      </c>
      <c r="K9" s="21" t="s">
        <v>252</v>
      </c>
      <c r="L9" s="33" t="s">
        <v>257</v>
      </c>
    </row>
    <row r="10" spans="2:12" ht="20.100000000000001" customHeight="1" thickBot="1" x14ac:dyDescent="0.25">
      <c r="B10" s="3" t="s">
        <v>22</v>
      </c>
      <c r="C10" s="18">
        <v>374</v>
      </c>
      <c r="D10" s="18">
        <v>247</v>
      </c>
      <c r="E10" s="18">
        <v>613</v>
      </c>
      <c r="F10" s="18">
        <v>1064</v>
      </c>
      <c r="G10" s="18">
        <f>SUM(C10:F10)</f>
        <v>2298</v>
      </c>
      <c r="H10" s="18">
        <v>4</v>
      </c>
      <c r="I10" s="18">
        <v>1</v>
      </c>
      <c r="J10" s="18">
        <v>0</v>
      </c>
      <c r="K10" s="18">
        <v>10</v>
      </c>
      <c r="L10" s="18">
        <v>2313</v>
      </c>
    </row>
    <row r="11" spans="2:12" ht="20.100000000000001" customHeight="1" thickBot="1" x14ac:dyDescent="0.25">
      <c r="B11" s="4" t="s">
        <v>23</v>
      </c>
      <c r="C11" s="19">
        <v>40</v>
      </c>
      <c r="D11" s="19">
        <v>23</v>
      </c>
      <c r="E11" s="19">
        <v>85</v>
      </c>
      <c r="F11" s="19">
        <v>74</v>
      </c>
      <c r="G11" s="19">
        <f t="shared" ref="G11:G27" si="0">SUM(C11:F11)</f>
        <v>222</v>
      </c>
      <c r="H11" s="19">
        <v>0</v>
      </c>
      <c r="I11" s="19">
        <v>0</v>
      </c>
      <c r="J11" s="19">
        <v>0</v>
      </c>
      <c r="K11" s="19">
        <v>0</v>
      </c>
      <c r="L11" s="19">
        <v>222</v>
      </c>
    </row>
    <row r="12" spans="2:12" ht="20.100000000000001" customHeight="1" thickBot="1" x14ac:dyDescent="0.25">
      <c r="B12" s="4" t="s">
        <v>24</v>
      </c>
      <c r="C12" s="19">
        <v>42</v>
      </c>
      <c r="D12" s="19">
        <v>39</v>
      </c>
      <c r="E12" s="19">
        <v>54</v>
      </c>
      <c r="F12" s="19">
        <v>79</v>
      </c>
      <c r="G12" s="19">
        <f t="shared" si="0"/>
        <v>214</v>
      </c>
      <c r="H12" s="19">
        <v>5</v>
      </c>
      <c r="I12" s="19">
        <v>4</v>
      </c>
      <c r="J12" s="19">
        <v>2</v>
      </c>
      <c r="K12" s="19">
        <v>0</v>
      </c>
      <c r="L12" s="19">
        <v>225</v>
      </c>
    </row>
    <row r="13" spans="2:12" ht="20.100000000000001" customHeight="1" thickBot="1" x14ac:dyDescent="0.25">
      <c r="B13" s="4" t="s">
        <v>25</v>
      </c>
      <c r="C13" s="19">
        <v>69</v>
      </c>
      <c r="D13" s="19">
        <v>44</v>
      </c>
      <c r="E13" s="19">
        <v>119</v>
      </c>
      <c r="F13" s="19">
        <v>188</v>
      </c>
      <c r="G13" s="19">
        <f t="shared" si="0"/>
        <v>420</v>
      </c>
      <c r="H13" s="19">
        <v>0</v>
      </c>
      <c r="I13" s="19">
        <v>0</v>
      </c>
      <c r="J13" s="19">
        <v>0</v>
      </c>
      <c r="K13" s="19">
        <v>0</v>
      </c>
      <c r="L13" s="19">
        <v>420</v>
      </c>
    </row>
    <row r="14" spans="2:12" ht="20.100000000000001" customHeight="1" thickBot="1" x14ac:dyDescent="0.25">
      <c r="B14" s="4" t="s">
        <v>26</v>
      </c>
      <c r="C14" s="19">
        <v>74</v>
      </c>
      <c r="D14" s="19">
        <v>57</v>
      </c>
      <c r="E14" s="19">
        <v>102</v>
      </c>
      <c r="F14" s="19">
        <v>334</v>
      </c>
      <c r="G14" s="19">
        <f t="shared" si="0"/>
        <v>567</v>
      </c>
      <c r="H14" s="19">
        <v>0</v>
      </c>
      <c r="I14" s="19">
        <v>0</v>
      </c>
      <c r="J14" s="19">
        <v>0</v>
      </c>
      <c r="K14" s="19">
        <v>0</v>
      </c>
      <c r="L14" s="19">
        <v>567</v>
      </c>
    </row>
    <row r="15" spans="2:12" ht="20.100000000000001" customHeight="1" thickBot="1" x14ac:dyDescent="0.25">
      <c r="B15" s="4" t="s">
        <v>27</v>
      </c>
      <c r="C15" s="19">
        <v>16</v>
      </c>
      <c r="D15" s="19">
        <v>7</v>
      </c>
      <c r="E15" s="19">
        <v>45</v>
      </c>
      <c r="F15" s="19">
        <v>46</v>
      </c>
      <c r="G15" s="19">
        <f t="shared" si="0"/>
        <v>114</v>
      </c>
      <c r="H15" s="19">
        <v>0</v>
      </c>
      <c r="I15" s="19">
        <v>0</v>
      </c>
      <c r="J15" s="19">
        <v>0</v>
      </c>
      <c r="K15" s="19">
        <v>0</v>
      </c>
      <c r="L15" s="19">
        <v>114</v>
      </c>
    </row>
    <row r="16" spans="2:12" ht="20.100000000000001" customHeight="1" thickBot="1" x14ac:dyDescent="0.25">
      <c r="B16" s="4" t="s">
        <v>28</v>
      </c>
      <c r="C16" s="19">
        <v>60</v>
      </c>
      <c r="D16" s="19">
        <v>64</v>
      </c>
      <c r="E16" s="19">
        <v>153</v>
      </c>
      <c r="F16" s="19">
        <v>199</v>
      </c>
      <c r="G16" s="19">
        <f t="shared" si="0"/>
        <v>476</v>
      </c>
      <c r="H16" s="19">
        <v>3</v>
      </c>
      <c r="I16" s="19">
        <v>0</v>
      </c>
      <c r="J16" s="19">
        <v>0</v>
      </c>
      <c r="K16" s="19">
        <v>4</v>
      </c>
      <c r="L16" s="19">
        <v>483</v>
      </c>
    </row>
    <row r="17" spans="2:12" ht="20.100000000000001" customHeight="1" thickBot="1" x14ac:dyDescent="0.25">
      <c r="B17" s="4" t="s">
        <v>29</v>
      </c>
      <c r="C17" s="19">
        <v>93</v>
      </c>
      <c r="D17" s="19">
        <v>66</v>
      </c>
      <c r="E17" s="19">
        <v>109</v>
      </c>
      <c r="F17" s="19">
        <v>177</v>
      </c>
      <c r="G17" s="19">
        <f t="shared" si="0"/>
        <v>445</v>
      </c>
      <c r="H17" s="19">
        <v>0</v>
      </c>
      <c r="I17" s="19">
        <v>0</v>
      </c>
      <c r="J17" s="19">
        <v>0</v>
      </c>
      <c r="K17" s="19">
        <v>1</v>
      </c>
      <c r="L17" s="19">
        <v>446</v>
      </c>
    </row>
    <row r="18" spans="2:12" ht="20.100000000000001" customHeight="1" thickBot="1" x14ac:dyDescent="0.25">
      <c r="B18" s="4" t="s">
        <v>30</v>
      </c>
      <c r="C18" s="19">
        <v>250</v>
      </c>
      <c r="D18" s="19">
        <v>152</v>
      </c>
      <c r="E18" s="19">
        <v>405</v>
      </c>
      <c r="F18" s="19">
        <v>634</v>
      </c>
      <c r="G18" s="19">
        <f t="shared" si="0"/>
        <v>1441</v>
      </c>
      <c r="H18" s="19">
        <v>0</v>
      </c>
      <c r="I18" s="19">
        <v>2</v>
      </c>
      <c r="J18" s="19">
        <v>0</v>
      </c>
      <c r="K18" s="19">
        <v>0</v>
      </c>
      <c r="L18" s="19">
        <v>1443</v>
      </c>
    </row>
    <row r="19" spans="2:12" ht="20.100000000000001" customHeight="1" thickBot="1" x14ac:dyDescent="0.25">
      <c r="B19" s="4" t="s">
        <v>31</v>
      </c>
      <c r="C19" s="19">
        <v>133</v>
      </c>
      <c r="D19" s="19">
        <v>91</v>
      </c>
      <c r="E19" s="19">
        <v>355</v>
      </c>
      <c r="F19" s="19">
        <v>671</v>
      </c>
      <c r="G19" s="19">
        <f t="shared" si="0"/>
        <v>1250</v>
      </c>
      <c r="H19" s="19">
        <v>8</v>
      </c>
      <c r="I19" s="19">
        <v>0</v>
      </c>
      <c r="J19" s="19">
        <v>0</v>
      </c>
      <c r="K19" s="19">
        <v>0</v>
      </c>
      <c r="L19" s="19">
        <v>1258</v>
      </c>
    </row>
    <row r="20" spans="2:12" ht="20.100000000000001" customHeight="1" thickBot="1" x14ac:dyDescent="0.25">
      <c r="B20" s="4" t="s">
        <v>32</v>
      </c>
      <c r="C20" s="19">
        <v>47</v>
      </c>
      <c r="D20" s="19">
        <v>16</v>
      </c>
      <c r="E20" s="19">
        <v>62</v>
      </c>
      <c r="F20" s="19">
        <v>97</v>
      </c>
      <c r="G20" s="19">
        <f t="shared" si="0"/>
        <v>222</v>
      </c>
      <c r="H20" s="19">
        <v>0</v>
      </c>
      <c r="I20" s="19">
        <v>1</v>
      </c>
      <c r="J20" s="19">
        <v>0</v>
      </c>
      <c r="K20" s="19">
        <v>8</v>
      </c>
      <c r="L20" s="19">
        <v>231</v>
      </c>
    </row>
    <row r="21" spans="2:12" ht="20.100000000000001" customHeight="1" thickBot="1" x14ac:dyDescent="0.25">
      <c r="B21" s="4" t="s">
        <v>33</v>
      </c>
      <c r="C21" s="19">
        <v>87</v>
      </c>
      <c r="D21" s="19">
        <v>49</v>
      </c>
      <c r="E21" s="19">
        <v>134</v>
      </c>
      <c r="F21" s="19">
        <v>187</v>
      </c>
      <c r="G21" s="19">
        <f t="shared" si="0"/>
        <v>457</v>
      </c>
      <c r="H21" s="19">
        <v>0</v>
      </c>
      <c r="I21" s="19">
        <v>0</v>
      </c>
      <c r="J21" s="19">
        <v>0</v>
      </c>
      <c r="K21" s="19">
        <v>3</v>
      </c>
      <c r="L21" s="19">
        <v>460</v>
      </c>
    </row>
    <row r="22" spans="2:12" ht="20.100000000000001" customHeight="1" thickBot="1" x14ac:dyDescent="0.25">
      <c r="B22" s="4" t="s">
        <v>34</v>
      </c>
      <c r="C22" s="19">
        <v>194</v>
      </c>
      <c r="D22" s="19">
        <v>144</v>
      </c>
      <c r="E22" s="19">
        <v>505</v>
      </c>
      <c r="F22" s="19">
        <v>689</v>
      </c>
      <c r="G22" s="19">
        <f t="shared" si="0"/>
        <v>1532</v>
      </c>
      <c r="H22" s="19">
        <v>0</v>
      </c>
      <c r="I22" s="19">
        <v>0</v>
      </c>
      <c r="J22" s="19">
        <v>0</v>
      </c>
      <c r="K22" s="19">
        <v>0</v>
      </c>
      <c r="L22" s="19">
        <v>1532</v>
      </c>
    </row>
    <row r="23" spans="2:12" ht="20.100000000000001" customHeight="1" thickBot="1" x14ac:dyDescent="0.25">
      <c r="B23" s="4" t="s">
        <v>35</v>
      </c>
      <c r="C23" s="19">
        <v>61</v>
      </c>
      <c r="D23" s="19">
        <v>52</v>
      </c>
      <c r="E23" s="19">
        <v>116</v>
      </c>
      <c r="F23" s="19">
        <v>191</v>
      </c>
      <c r="G23" s="19">
        <f t="shared" si="0"/>
        <v>420</v>
      </c>
      <c r="H23" s="19">
        <v>0</v>
      </c>
      <c r="I23" s="19">
        <v>0</v>
      </c>
      <c r="J23" s="19">
        <v>2</v>
      </c>
      <c r="K23" s="19">
        <v>2</v>
      </c>
      <c r="L23" s="19">
        <v>424</v>
      </c>
    </row>
    <row r="24" spans="2:12" ht="20.100000000000001" customHeight="1" thickBot="1" x14ac:dyDescent="0.25">
      <c r="B24" s="4" t="s">
        <v>36</v>
      </c>
      <c r="C24" s="19">
        <v>8</v>
      </c>
      <c r="D24" s="19">
        <v>13</v>
      </c>
      <c r="E24" s="19">
        <v>6</v>
      </c>
      <c r="F24" s="19">
        <v>40</v>
      </c>
      <c r="G24" s="19">
        <f t="shared" si="0"/>
        <v>67</v>
      </c>
      <c r="H24" s="19">
        <v>0</v>
      </c>
      <c r="I24" s="19">
        <v>0</v>
      </c>
      <c r="J24" s="19">
        <v>0</v>
      </c>
      <c r="K24" s="19">
        <v>1</v>
      </c>
      <c r="L24" s="19">
        <v>68</v>
      </c>
    </row>
    <row r="25" spans="2:12" ht="20.100000000000001" customHeight="1" thickBot="1" x14ac:dyDescent="0.25">
      <c r="B25" s="5" t="s">
        <v>37</v>
      </c>
      <c r="C25" s="19">
        <v>59</v>
      </c>
      <c r="D25" s="19">
        <v>53</v>
      </c>
      <c r="E25" s="19">
        <v>106</v>
      </c>
      <c r="F25" s="19">
        <v>160</v>
      </c>
      <c r="G25" s="19">
        <f t="shared" si="0"/>
        <v>378</v>
      </c>
      <c r="H25" s="19">
        <v>0</v>
      </c>
      <c r="I25" s="19">
        <v>0</v>
      </c>
      <c r="J25" s="19">
        <v>1</v>
      </c>
      <c r="K25" s="19">
        <v>3</v>
      </c>
      <c r="L25" s="19">
        <v>382</v>
      </c>
    </row>
    <row r="26" spans="2:12" ht="20.100000000000001" customHeight="1" thickBot="1" x14ac:dyDescent="0.25">
      <c r="B26" s="6" t="s">
        <v>38</v>
      </c>
      <c r="C26" s="20">
        <v>11</v>
      </c>
      <c r="D26" s="20">
        <v>3</v>
      </c>
      <c r="E26" s="20">
        <v>0</v>
      </c>
      <c r="F26" s="20">
        <v>51</v>
      </c>
      <c r="G26" s="20">
        <f t="shared" si="0"/>
        <v>65</v>
      </c>
      <c r="H26" s="20">
        <v>0</v>
      </c>
      <c r="I26" s="20">
        <v>0</v>
      </c>
      <c r="J26" s="20">
        <v>0</v>
      </c>
      <c r="K26" s="20">
        <v>0</v>
      </c>
      <c r="L26" s="20">
        <v>65</v>
      </c>
    </row>
    <row r="27" spans="2:12" ht="20.100000000000001" customHeight="1" thickBot="1" x14ac:dyDescent="0.25">
      <c r="B27" s="7" t="s">
        <v>39</v>
      </c>
      <c r="C27" s="9">
        <f t="shared" ref="C27:L27" si="1">SUM(C10:C26)</f>
        <v>1618</v>
      </c>
      <c r="D27" s="9">
        <f t="shared" si="1"/>
        <v>1120</v>
      </c>
      <c r="E27" s="9">
        <f t="shared" si="1"/>
        <v>2969</v>
      </c>
      <c r="F27" s="9">
        <f t="shared" si="1"/>
        <v>4881</v>
      </c>
      <c r="G27" s="9">
        <f t="shared" si="0"/>
        <v>10588</v>
      </c>
      <c r="H27" s="9">
        <f t="shared" si="1"/>
        <v>20</v>
      </c>
      <c r="I27" s="9">
        <f t="shared" si="1"/>
        <v>8</v>
      </c>
      <c r="J27" s="9">
        <f t="shared" si="1"/>
        <v>5</v>
      </c>
      <c r="K27" s="9">
        <f t="shared" si="1"/>
        <v>32</v>
      </c>
      <c r="L27" s="9">
        <f t="shared" si="1"/>
        <v>10653</v>
      </c>
    </row>
    <row r="28" spans="2:12" x14ac:dyDescent="0.2"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0" spans="2:12" ht="20.100000000000001" customHeight="1" x14ac:dyDescent="0.2">
      <c r="C30" s="80" t="s">
        <v>258</v>
      </c>
      <c r="D30" s="81"/>
      <c r="E30" s="81"/>
      <c r="F30" s="81"/>
      <c r="G30" s="81"/>
      <c r="H30" s="81"/>
      <c r="I30" s="81"/>
      <c r="J30" s="81"/>
    </row>
    <row r="31" spans="2:12" ht="71.25" x14ac:dyDescent="0.2">
      <c r="C31" s="33" t="s">
        <v>171</v>
      </c>
      <c r="D31" s="33" t="s">
        <v>172</v>
      </c>
      <c r="E31" s="33" t="s">
        <v>173</v>
      </c>
      <c r="F31" s="33" t="s">
        <v>174</v>
      </c>
      <c r="G31" s="21" t="s">
        <v>251</v>
      </c>
      <c r="H31" s="21" t="s">
        <v>254</v>
      </c>
      <c r="I31" s="21" t="s">
        <v>253</v>
      </c>
      <c r="J31" s="21" t="s">
        <v>252</v>
      </c>
    </row>
    <row r="32" spans="2:12" ht="20.100000000000001" customHeight="1" thickBot="1" x14ac:dyDescent="0.25">
      <c r="B32" s="3" t="s">
        <v>22</v>
      </c>
      <c r="C32" s="29">
        <f t="shared" ref="C32:F49" si="2">C10/$L10</f>
        <v>0.16169476869865976</v>
      </c>
      <c r="D32" s="29">
        <f t="shared" si="2"/>
        <v>0.10678772157371379</v>
      </c>
      <c r="E32" s="29">
        <f t="shared" si="2"/>
        <v>0.26502377864245569</v>
      </c>
      <c r="F32" s="29">
        <f t="shared" si="2"/>
        <v>0.46000864677907477</v>
      </c>
      <c r="G32" s="29">
        <f>IF(H10=0,"-",H10/$L10)</f>
        <v>1.7293558149589277E-3</v>
      </c>
      <c r="H32" s="29">
        <f t="shared" ref="H32:J32" si="3">IF(I10=0,"-",I10/$L10)</f>
        <v>4.3233895373973193E-4</v>
      </c>
      <c r="I32" s="29" t="str">
        <f t="shared" si="3"/>
        <v>-</v>
      </c>
      <c r="J32" s="29">
        <f t="shared" si="3"/>
        <v>4.3233895373973198E-3</v>
      </c>
    </row>
    <row r="33" spans="2:10" ht="20.100000000000001" customHeight="1" thickBot="1" x14ac:dyDescent="0.25">
      <c r="B33" s="4" t="s">
        <v>23</v>
      </c>
      <c r="C33" s="27">
        <f t="shared" si="2"/>
        <v>0.18018018018018017</v>
      </c>
      <c r="D33" s="27">
        <f t="shared" si="2"/>
        <v>0.1036036036036036</v>
      </c>
      <c r="E33" s="27">
        <f t="shared" si="2"/>
        <v>0.38288288288288286</v>
      </c>
      <c r="F33" s="27">
        <f t="shared" si="2"/>
        <v>0.33333333333333331</v>
      </c>
      <c r="G33" s="27" t="str">
        <f t="shared" ref="G33:J33" si="4">IF(H11=0,"-",H11/$L11)</f>
        <v>-</v>
      </c>
      <c r="H33" s="27" t="str">
        <f t="shared" si="4"/>
        <v>-</v>
      </c>
      <c r="I33" s="27" t="str">
        <f t="shared" si="4"/>
        <v>-</v>
      </c>
      <c r="J33" s="27" t="str">
        <f t="shared" si="4"/>
        <v>-</v>
      </c>
    </row>
    <row r="34" spans="2:10" ht="20.100000000000001" customHeight="1" thickBot="1" x14ac:dyDescent="0.25">
      <c r="B34" s="4" t="s">
        <v>24</v>
      </c>
      <c r="C34" s="27">
        <f t="shared" si="2"/>
        <v>0.18666666666666668</v>
      </c>
      <c r="D34" s="27">
        <f t="shared" si="2"/>
        <v>0.17333333333333334</v>
      </c>
      <c r="E34" s="27">
        <f t="shared" si="2"/>
        <v>0.24</v>
      </c>
      <c r="F34" s="27">
        <f t="shared" si="2"/>
        <v>0.3511111111111111</v>
      </c>
      <c r="G34" s="27">
        <f t="shared" ref="G34:J34" si="5">IF(H12=0,"-",H12/$L12)</f>
        <v>2.2222222222222223E-2</v>
      </c>
      <c r="H34" s="27">
        <f t="shared" si="5"/>
        <v>1.7777777777777778E-2</v>
      </c>
      <c r="I34" s="27">
        <f t="shared" si="5"/>
        <v>8.8888888888888889E-3</v>
      </c>
      <c r="J34" s="27" t="str">
        <f t="shared" si="5"/>
        <v>-</v>
      </c>
    </row>
    <row r="35" spans="2:10" ht="20.100000000000001" customHeight="1" thickBot="1" x14ac:dyDescent="0.25">
      <c r="B35" s="4" t="s">
        <v>25</v>
      </c>
      <c r="C35" s="27">
        <f t="shared" si="2"/>
        <v>0.16428571428571428</v>
      </c>
      <c r="D35" s="27">
        <f t="shared" si="2"/>
        <v>0.10476190476190476</v>
      </c>
      <c r="E35" s="27">
        <f t="shared" si="2"/>
        <v>0.28333333333333333</v>
      </c>
      <c r="F35" s="27">
        <f t="shared" si="2"/>
        <v>0.44761904761904764</v>
      </c>
      <c r="G35" s="27" t="str">
        <f t="shared" ref="G35:J35" si="6">IF(H13=0,"-",H13/$L13)</f>
        <v>-</v>
      </c>
      <c r="H35" s="27" t="str">
        <f t="shared" si="6"/>
        <v>-</v>
      </c>
      <c r="I35" s="27" t="str">
        <f t="shared" si="6"/>
        <v>-</v>
      </c>
      <c r="J35" s="27" t="str">
        <f t="shared" si="6"/>
        <v>-</v>
      </c>
    </row>
    <row r="36" spans="2:10" ht="20.100000000000001" customHeight="1" thickBot="1" x14ac:dyDescent="0.25">
      <c r="B36" s="4" t="s">
        <v>26</v>
      </c>
      <c r="C36" s="27">
        <f t="shared" si="2"/>
        <v>0.13051146384479717</v>
      </c>
      <c r="D36" s="27">
        <f t="shared" si="2"/>
        <v>0.10052910052910052</v>
      </c>
      <c r="E36" s="27">
        <f t="shared" si="2"/>
        <v>0.17989417989417988</v>
      </c>
      <c r="F36" s="27">
        <f t="shared" si="2"/>
        <v>0.58906525573192237</v>
      </c>
      <c r="G36" s="27" t="str">
        <f t="shared" ref="G36:J36" si="7">IF(H14=0,"-",H14/$L14)</f>
        <v>-</v>
      </c>
      <c r="H36" s="27" t="str">
        <f t="shared" si="7"/>
        <v>-</v>
      </c>
      <c r="I36" s="27" t="str">
        <f t="shared" si="7"/>
        <v>-</v>
      </c>
      <c r="J36" s="27" t="str">
        <f t="shared" si="7"/>
        <v>-</v>
      </c>
    </row>
    <row r="37" spans="2:10" ht="20.100000000000001" customHeight="1" thickBot="1" x14ac:dyDescent="0.25">
      <c r="B37" s="4" t="s">
        <v>27</v>
      </c>
      <c r="C37" s="27">
        <f t="shared" si="2"/>
        <v>0.14035087719298245</v>
      </c>
      <c r="D37" s="27">
        <f t="shared" si="2"/>
        <v>6.1403508771929821E-2</v>
      </c>
      <c r="E37" s="27">
        <f t="shared" si="2"/>
        <v>0.39473684210526316</v>
      </c>
      <c r="F37" s="27">
        <f t="shared" si="2"/>
        <v>0.40350877192982454</v>
      </c>
      <c r="G37" s="27" t="str">
        <f t="shared" ref="G37:J37" si="8">IF(H15=0,"-",H15/$L15)</f>
        <v>-</v>
      </c>
      <c r="H37" s="27" t="str">
        <f t="shared" si="8"/>
        <v>-</v>
      </c>
      <c r="I37" s="27" t="str">
        <f t="shared" si="8"/>
        <v>-</v>
      </c>
      <c r="J37" s="27" t="str">
        <f t="shared" si="8"/>
        <v>-</v>
      </c>
    </row>
    <row r="38" spans="2:10" ht="20.100000000000001" customHeight="1" thickBot="1" x14ac:dyDescent="0.25">
      <c r="B38" s="4" t="s">
        <v>28</v>
      </c>
      <c r="C38" s="27">
        <f t="shared" si="2"/>
        <v>0.12422360248447205</v>
      </c>
      <c r="D38" s="27">
        <f t="shared" si="2"/>
        <v>0.13250517598343686</v>
      </c>
      <c r="E38" s="27">
        <f t="shared" si="2"/>
        <v>0.31677018633540371</v>
      </c>
      <c r="F38" s="27">
        <f t="shared" si="2"/>
        <v>0.41200828157349895</v>
      </c>
      <c r="G38" s="27">
        <f t="shared" ref="G38:J38" si="9">IF(H16=0,"-",H16/$L16)</f>
        <v>6.2111801242236021E-3</v>
      </c>
      <c r="H38" s="27" t="str">
        <f t="shared" si="9"/>
        <v>-</v>
      </c>
      <c r="I38" s="27" t="str">
        <f t="shared" si="9"/>
        <v>-</v>
      </c>
      <c r="J38" s="27">
        <f t="shared" si="9"/>
        <v>8.2815734989648039E-3</v>
      </c>
    </row>
    <row r="39" spans="2:10" ht="20.100000000000001" customHeight="1" thickBot="1" x14ac:dyDescent="0.25">
      <c r="B39" s="4" t="s">
        <v>29</v>
      </c>
      <c r="C39" s="27">
        <f t="shared" si="2"/>
        <v>0.2085201793721973</v>
      </c>
      <c r="D39" s="27">
        <f t="shared" si="2"/>
        <v>0.14798206278026907</v>
      </c>
      <c r="E39" s="27">
        <f t="shared" si="2"/>
        <v>0.24439461883408073</v>
      </c>
      <c r="F39" s="27">
        <f t="shared" si="2"/>
        <v>0.39686098654708518</v>
      </c>
      <c r="G39" s="27" t="str">
        <f t="shared" ref="G39:J39" si="10">IF(H17=0,"-",H17/$L17)</f>
        <v>-</v>
      </c>
      <c r="H39" s="27" t="str">
        <f t="shared" si="10"/>
        <v>-</v>
      </c>
      <c r="I39" s="27" t="str">
        <f t="shared" si="10"/>
        <v>-</v>
      </c>
      <c r="J39" s="27">
        <f t="shared" si="10"/>
        <v>2.242152466367713E-3</v>
      </c>
    </row>
    <row r="40" spans="2:10" ht="20.100000000000001" customHeight="1" thickBot="1" x14ac:dyDescent="0.25">
      <c r="B40" s="4" t="s">
        <v>30</v>
      </c>
      <c r="C40" s="27">
        <f t="shared" si="2"/>
        <v>0.17325017325017325</v>
      </c>
      <c r="D40" s="27">
        <f t="shared" si="2"/>
        <v>0.10533610533610534</v>
      </c>
      <c r="E40" s="27">
        <f t="shared" si="2"/>
        <v>0.28066528066528068</v>
      </c>
      <c r="F40" s="27">
        <f t="shared" si="2"/>
        <v>0.43936243936243935</v>
      </c>
      <c r="G40" s="27" t="str">
        <f t="shared" ref="G40:J40" si="11">IF(H18=0,"-",H18/$L18)</f>
        <v>-</v>
      </c>
      <c r="H40" s="27">
        <f t="shared" si="11"/>
        <v>1.386001386001386E-3</v>
      </c>
      <c r="I40" s="27" t="str">
        <f t="shared" si="11"/>
        <v>-</v>
      </c>
      <c r="J40" s="27" t="str">
        <f t="shared" si="11"/>
        <v>-</v>
      </c>
    </row>
    <row r="41" spans="2:10" ht="20.100000000000001" customHeight="1" thickBot="1" x14ac:dyDescent="0.25">
      <c r="B41" s="4" t="s">
        <v>31</v>
      </c>
      <c r="C41" s="27">
        <f t="shared" si="2"/>
        <v>0.10572337042925278</v>
      </c>
      <c r="D41" s="27">
        <f t="shared" si="2"/>
        <v>7.2337042925278219E-2</v>
      </c>
      <c r="E41" s="27">
        <f t="shared" si="2"/>
        <v>0.28219395866454688</v>
      </c>
      <c r="F41" s="27">
        <f t="shared" si="2"/>
        <v>0.53338632750397452</v>
      </c>
      <c r="G41" s="27">
        <f t="shared" ref="G41:J41" si="12">IF(H19=0,"-",H19/$L19)</f>
        <v>6.3593004769475362E-3</v>
      </c>
      <c r="H41" s="27" t="str">
        <f t="shared" si="12"/>
        <v>-</v>
      </c>
      <c r="I41" s="27" t="str">
        <f t="shared" si="12"/>
        <v>-</v>
      </c>
      <c r="J41" s="27" t="str">
        <f t="shared" si="12"/>
        <v>-</v>
      </c>
    </row>
    <row r="42" spans="2:10" ht="20.100000000000001" customHeight="1" thickBot="1" x14ac:dyDescent="0.25">
      <c r="B42" s="4" t="s">
        <v>32</v>
      </c>
      <c r="C42" s="27">
        <f t="shared" si="2"/>
        <v>0.20346320346320346</v>
      </c>
      <c r="D42" s="27">
        <f t="shared" si="2"/>
        <v>6.9264069264069264E-2</v>
      </c>
      <c r="E42" s="27">
        <f t="shared" si="2"/>
        <v>0.26839826839826841</v>
      </c>
      <c r="F42" s="27">
        <f t="shared" si="2"/>
        <v>0.41991341991341991</v>
      </c>
      <c r="G42" s="27" t="str">
        <f t="shared" ref="G42:J42" si="13">IF(H20=0,"-",H20/$L20)</f>
        <v>-</v>
      </c>
      <c r="H42" s="27">
        <f t="shared" si="13"/>
        <v>4.329004329004329E-3</v>
      </c>
      <c r="I42" s="27" t="str">
        <f t="shared" si="13"/>
        <v>-</v>
      </c>
      <c r="J42" s="27">
        <f t="shared" si="13"/>
        <v>3.4632034632034632E-2</v>
      </c>
    </row>
    <row r="43" spans="2:10" ht="20.100000000000001" customHeight="1" thickBot="1" x14ac:dyDescent="0.25">
      <c r="B43" s="4" t="s">
        <v>33</v>
      </c>
      <c r="C43" s="27">
        <f t="shared" si="2"/>
        <v>0.18913043478260869</v>
      </c>
      <c r="D43" s="27">
        <f t="shared" si="2"/>
        <v>0.10652173913043478</v>
      </c>
      <c r="E43" s="27">
        <f t="shared" si="2"/>
        <v>0.29130434782608694</v>
      </c>
      <c r="F43" s="27">
        <f t="shared" si="2"/>
        <v>0.40652173913043477</v>
      </c>
      <c r="G43" s="27" t="str">
        <f t="shared" ref="G43:J43" si="14">IF(H21=0,"-",H21/$L21)</f>
        <v>-</v>
      </c>
      <c r="H43" s="27" t="str">
        <f t="shared" si="14"/>
        <v>-</v>
      </c>
      <c r="I43" s="27" t="str">
        <f t="shared" si="14"/>
        <v>-</v>
      </c>
      <c r="J43" s="27">
        <f t="shared" si="14"/>
        <v>6.5217391304347823E-3</v>
      </c>
    </row>
    <row r="44" spans="2:10" ht="20.100000000000001" customHeight="1" thickBot="1" x14ac:dyDescent="0.25">
      <c r="B44" s="4" t="s">
        <v>34</v>
      </c>
      <c r="C44" s="27">
        <f t="shared" si="2"/>
        <v>0.12663185378590078</v>
      </c>
      <c r="D44" s="27">
        <f t="shared" si="2"/>
        <v>9.3994778067885115E-2</v>
      </c>
      <c r="E44" s="27">
        <f t="shared" si="2"/>
        <v>0.32963446475195823</v>
      </c>
      <c r="F44" s="27">
        <f t="shared" si="2"/>
        <v>0.44973890339425587</v>
      </c>
      <c r="G44" s="27" t="str">
        <f t="shared" ref="G44:J44" si="15">IF(H22=0,"-",H22/$L22)</f>
        <v>-</v>
      </c>
      <c r="H44" s="27" t="str">
        <f t="shared" si="15"/>
        <v>-</v>
      </c>
      <c r="I44" s="27" t="str">
        <f t="shared" si="15"/>
        <v>-</v>
      </c>
      <c r="J44" s="27" t="str">
        <f t="shared" si="15"/>
        <v>-</v>
      </c>
    </row>
    <row r="45" spans="2:10" ht="20.100000000000001" customHeight="1" thickBot="1" x14ac:dyDescent="0.25">
      <c r="B45" s="4" t="s">
        <v>35</v>
      </c>
      <c r="C45" s="27">
        <f t="shared" si="2"/>
        <v>0.14386792452830188</v>
      </c>
      <c r="D45" s="27">
        <f t="shared" si="2"/>
        <v>0.12264150943396226</v>
      </c>
      <c r="E45" s="27">
        <f t="shared" si="2"/>
        <v>0.27358490566037735</v>
      </c>
      <c r="F45" s="27">
        <f t="shared" si="2"/>
        <v>0.45047169811320753</v>
      </c>
      <c r="G45" s="27" t="str">
        <f t="shared" ref="G45:J45" si="16">IF(H23=0,"-",H23/$L23)</f>
        <v>-</v>
      </c>
      <c r="H45" s="27" t="str">
        <f t="shared" si="16"/>
        <v>-</v>
      </c>
      <c r="I45" s="27">
        <f t="shared" si="16"/>
        <v>4.7169811320754715E-3</v>
      </c>
      <c r="J45" s="27">
        <f t="shared" si="16"/>
        <v>4.7169811320754715E-3</v>
      </c>
    </row>
    <row r="46" spans="2:10" ht="20.100000000000001" customHeight="1" thickBot="1" x14ac:dyDescent="0.25">
      <c r="B46" s="4" t="s">
        <v>36</v>
      </c>
      <c r="C46" s="27">
        <f t="shared" si="2"/>
        <v>0.11764705882352941</v>
      </c>
      <c r="D46" s="27">
        <f t="shared" si="2"/>
        <v>0.19117647058823528</v>
      </c>
      <c r="E46" s="27">
        <f t="shared" si="2"/>
        <v>8.8235294117647065E-2</v>
      </c>
      <c r="F46" s="27">
        <f t="shared" si="2"/>
        <v>0.58823529411764708</v>
      </c>
      <c r="G46" s="27" t="str">
        <f t="shared" ref="G46:J46" si="17">IF(H24=0,"-",H24/$L24)</f>
        <v>-</v>
      </c>
      <c r="H46" s="27" t="str">
        <f t="shared" si="17"/>
        <v>-</v>
      </c>
      <c r="I46" s="27" t="str">
        <f t="shared" si="17"/>
        <v>-</v>
      </c>
      <c r="J46" s="27">
        <f t="shared" si="17"/>
        <v>1.4705882352941176E-2</v>
      </c>
    </row>
    <row r="47" spans="2:10" ht="20.100000000000001" customHeight="1" thickBot="1" x14ac:dyDescent="0.25">
      <c r="B47" s="5" t="s">
        <v>37</v>
      </c>
      <c r="C47" s="27">
        <f t="shared" si="2"/>
        <v>0.15445026178010471</v>
      </c>
      <c r="D47" s="27">
        <f t="shared" si="2"/>
        <v>0.13874345549738221</v>
      </c>
      <c r="E47" s="27">
        <f t="shared" si="2"/>
        <v>0.27748691099476441</v>
      </c>
      <c r="F47" s="27">
        <f t="shared" si="2"/>
        <v>0.41884816753926701</v>
      </c>
      <c r="G47" s="27" t="str">
        <f t="shared" ref="G47:J47" si="18">IF(H25=0,"-",H25/$L25)</f>
        <v>-</v>
      </c>
      <c r="H47" s="27" t="str">
        <f t="shared" si="18"/>
        <v>-</v>
      </c>
      <c r="I47" s="27">
        <f t="shared" si="18"/>
        <v>2.617801047120419E-3</v>
      </c>
      <c r="J47" s="27">
        <f t="shared" si="18"/>
        <v>7.8534031413612562E-3</v>
      </c>
    </row>
    <row r="48" spans="2:10" ht="20.100000000000001" customHeight="1" thickBot="1" x14ac:dyDescent="0.25">
      <c r="B48" s="6" t="s">
        <v>38</v>
      </c>
      <c r="C48" s="28">
        <f t="shared" si="2"/>
        <v>0.16923076923076924</v>
      </c>
      <c r="D48" s="28">
        <f t="shared" si="2"/>
        <v>4.6153846153846156E-2</v>
      </c>
      <c r="E48" s="28">
        <f t="shared" si="2"/>
        <v>0</v>
      </c>
      <c r="F48" s="28">
        <f t="shared" si="2"/>
        <v>0.7846153846153846</v>
      </c>
      <c r="G48" s="28" t="str">
        <f t="shared" ref="G48:J48" si="19">IF(H26=0,"-",H26/$L26)</f>
        <v>-</v>
      </c>
      <c r="H48" s="28" t="str">
        <f t="shared" si="19"/>
        <v>-</v>
      </c>
      <c r="I48" s="28" t="str">
        <f t="shared" si="19"/>
        <v>-</v>
      </c>
      <c r="J48" s="28" t="str">
        <f t="shared" si="19"/>
        <v>-</v>
      </c>
    </row>
    <row r="49" spans="2:10" ht="20.100000000000001" customHeight="1" thickBot="1" x14ac:dyDescent="0.25">
      <c r="B49" s="7" t="s">
        <v>39</v>
      </c>
      <c r="C49" s="26">
        <f t="shared" si="2"/>
        <v>0.15188209893926594</v>
      </c>
      <c r="D49" s="26">
        <f t="shared" si="2"/>
        <v>0.1051347038392941</v>
      </c>
      <c r="E49" s="26">
        <f t="shared" si="2"/>
        <v>0.27870083544541446</v>
      </c>
      <c r="F49" s="26">
        <f t="shared" si="2"/>
        <v>0.45818079414249507</v>
      </c>
      <c r="G49" s="26">
        <f t="shared" ref="G49:J49" si="20">IF(H27=0,"-",H27/$L27)</f>
        <v>1.8774054257016802E-3</v>
      </c>
      <c r="H49" s="26">
        <f t="shared" si="20"/>
        <v>7.5096217028067214E-4</v>
      </c>
      <c r="I49" s="26">
        <f t="shared" si="20"/>
        <v>4.6935135642542006E-4</v>
      </c>
      <c r="J49" s="26">
        <f t="shared" si="20"/>
        <v>3.0038486811226886E-3</v>
      </c>
    </row>
  </sheetData>
  <mergeCells count="3">
    <mergeCell ref="C8:F8"/>
    <mergeCell ref="H8:L8"/>
    <mergeCell ref="C30:J30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topLeftCell="A7"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9" t="s">
        <v>40</v>
      </c>
      <c r="D9" s="59"/>
      <c r="E9" s="59"/>
      <c r="F9" s="59"/>
      <c r="G9" s="59"/>
      <c r="H9" s="60"/>
      <c r="I9" s="61" t="s">
        <v>41</v>
      </c>
      <c r="J9" s="59"/>
      <c r="K9" s="59"/>
      <c r="L9" s="59"/>
      <c r="M9" s="59"/>
      <c r="N9" s="60"/>
      <c r="O9" s="61" t="s">
        <v>42</v>
      </c>
      <c r="P9" s="59"/>
      <c r="Q9" s="59"/>
      <c r="R9" s="59"/>
      <c r="S9" s="59"/>
      <c r="T9" s="60"/>
      <c r="U9" s="61" t="s">
        <v>43</v>
      </c>
      <c r="V9" s="59"/>
      <c r="W9" s="59"/>
      <c r="X9" s="59"/>
      <c r="Y9" s="59"/>
      <c r="Z9" s="60"/>
      <c r="AA9" s="61" t="s">
        <v>44</v>
      </c>
      <c r="AB9" s="59"/>
      <c r="AC9" s="59"/>
      <c r="AD9" s="59"/>
      <c r="AE9" s="59"/>
      <c r="AF9" s="60"/>
      <c r="AG9" s="61" t="s">
        <v>45</v>
      </c>
      <c r="AH9" s="59"/>
      <c r="AI9" s="59"/>
      <c r="AJ9" s="59"/>
      <c r="AK9" s="59"/>
      <c r="AL9" s="60"/>
      <c r="AM9" s="61" t="s">
        <v>46</v>
      </c>
      <c r="AN9" s="59"/>
      <c r="AO9" s="59"/>
      <c r="AP9" s="59"/>
      <c r="AQ9" s="59"/>
      <c r="AR9" s="60"/>
      <c r="AS9" s="61" t="s">
        <v>47</v>
      </c>
      <c r="AT9" s="59"/>
      <c r="AU9" s="59"/>
      <c r="AV9" s="59"/>
      <c r="AW9" s="59"/>
      <c r="AX9" s="60"/>
    </row>
    <row r="10" spans="2:50" ht="63.75" customHeight="1" thickBot="1" x14ac:dyDescent="0.25">
      <c r="C10" s="64" t="s">
        <v>48</v>
      </c>
      <c r="D10" s="62" t="s">
        <v>248</v>
      </c>
      <c r="E10" s="63"/>
      <c r="F10" s="64" t="s">
        <v>49</v>
      </c>
      <c r="G10" s="64" t="s">
        <v>50</v>
      </c>
      <c r="H10" s="64" t="s">
        <v>51</v>
      </c>
      <c r="I10" s="64" t="s">
        <v>48</v>
      </c>
      <c r="J10" s="62" t="s">
        <v>248</v>
      </c>
      <c r="K10" s="63"/>
      <c r="L10" s="64" t="s">
        <v>49</v>
      </c>
      <c r="M10" s="64" t="s">
        <v>50</v>
      </c>
      <c r="N10" s="64" t="s">
        <v>51</v>
      </c>
      <c r="O10" s="64" t="s">
        <v>48</v>
      </c>
      <c r="P10" s="62" t="s">
        <v>248</v>
      </c>
      <c r="Q10" s="63"/>
      <c r="R10" s="64" t="s">
        <v>49</v>
      </c>
      <c r="S10" s="64" t="s">
        <v>50</v>
      </c>
      <c r="T10" s="64" t="s">
        <v>51</v>
      </c>
      <c r="U10" s="64" t="s">
        <v>48</v>
      </c>
      <c r="V10" s="62" t="s">
        <v>248</v>
      </c>
      <c r="W10" s="63"/>
      <c r="X10" s="64" t="s">
        <v>49</v>
      </c>
      <c r="Y10" s="64" t="s">
        <v>50</v>
      </c>
      <c r="Z10" s="64" t="s">
        <v>51</v>
      </c>
      <c r="AA10" s="64" t="s">
        <v>48</v>
      </c>
      <c r="AB10" s="62" t="s">
        <v>248</v>
      </c>
      <c r="AC10" s="63"/>
      <c r="AD10" s="64" t="s">
        <v>49</v>
      </c>
      <c r="AE10" s="64" t="s">
        <v>50</v>
      </c>
      <c r="AF10" s="64" t="s">
        <v>51</v>
      </c>
      <c r="AG10" s="64" t="s">
        <v>48</v>
      </c>
      <c r="AH10" s="62" t="s">
        <v>248</v>
      </c>
      <c r="AI10" s="63"/>
      <c r="AJ10" s="64" t="s">
        <v>49</v>
      </c>
      <c r="AK10" s="64" t="s">
        <v>50</v>
      </c>
      <c r="AL10" s="64" t="s">
        <v>51</v>
      </c>
      <c r="AM10" s="64" t="s">
        <v>48</v>
      </c>
      <c r="AN10" s="62" t="s">
        <v>248</v>
      </c>
      <c r="AO10" s="63"/>
      <c r="AP10" s="64" t="s">
        <v>49</v>
      </c>
      <c r="AQ10" s="64" t="s">
        <v>50</v>
      </c>
      <c r="AR10" s="64" t="s">
        <v>51</v>
      </c>
      <c r="AS10" s="64" t="s">
        <v>48</v>
      </c>
      <c r="AT10" s="62" t="s">
        <v>248</v>
      </c>
      <c r="AU10" s="63"/>
      <c r="AV10" s="64" t="s">
        <v>49</v>
      </c>
      <c r="AW10" s="64" t="s">
        <v>50</v>
      </c>
      <c r="AX10" s="64" t="s">
        <v>51</v>
      </c>
    </row>
    <row r="11" spans="2:50" ht="20.100000000000001" customHeight="1" thickBot="1" x14ac:dyDescent="0.25">
      <c r="C11" s="65"/>
      <c r="D11" s="55" t="s">
        <v>246</v>
      </c>
      <c r="E11" s="55" t="s">
        <v>247</v>
      </c>
      <c r="F11" s="65"/>
      <c r="G11" s="65"/>
      <c r="H11" s="65"/>
      <c r="I11" s="65"/>
      <c r="J11" s="55" t="s">
        <v>246</v>
      </c>
      <c r="K11" s="55" t="s">
        <v>247</v>
      </c>
      <c r="L11" s="65"/>
      <c r="M11" s="65"/>
      <c r="N11" s="65"/>
      <c r="O11" s="65"/>
      <c r="P11" s="55" t="s">
        <v>246</v>
      </c>
      <c r="Q11" s="55" t="s">
        <v>247</v>
      </c>
      <c r="R11" s="65"/>
      <c r="S11" s="65"/>
      <c r="T11" s="65"/>
      <c r="U11" s="65"/>
      <c r="V11" s="55" t="s">
        <v>246</v>
      </c>
      <c r="W11" s="55" t="s">
        <v>247</v>
      </c>
      <c r="X11" s="65"/>
      <c r="Y11" s="65"/>
      <c r="Z11" s="65"/>
      <c r="AA11" s="65"/>
      <c r="AB11" s="55" t="s">
        <v>246</v>
      </c>
      <c r="AC11" s="55" t="s">
        <v>247</v>
      </c>
      <c r="AD11" s="65"/>
      <c r="AE11" s="65"/>
      <c r="AF11" s="65"/>
      <c r="AG11" s="65"/>
      <c r="AH11" s="55" t="s">
        <v>246</v>
      </c>
      <c r="AI11" s="55" t="s">
        <v>247</v>
      </c>
      <c r="AJ11" s="65"/>
      <c r="AK11" s="65"/>
      <c r="AL11" s="65"/>
      <c r="AM11" s="65"/>
      <c r="AN11" s="55" t="s">
        <v>246</v>
      </c>
      <c r="AO11" s="55" t="s">
        <v>247</v>
      </c>
      <c r="AP11" s="65"/>
      <c r="AQ11" s="65"/>
      <c r="AR11" s="65"/>
      <c r="AS11" s="65"/>
      <c r="AT11" s="55" t="s">
        <v>246</v>
      </c>
      <c r="AU11" s="55" t="s">
        <v>247</v>
      </c>
      <c r="AV11" s="65"/>
      <c r="AW11" s="65"/>
      <c r="AX11" s="65"/>
    </row>
    <row r="12" spans="2:50" ht="20.100000000000001" customHeight="1" thickBot="1" x14ac:dyDescent="0.25">
      <c r="B12" s="3" t="s">
        <v>22</v>
      </c>
      <c r="C12" s="18">
        <v>11542</v>
      </c>
      <c r="D12" s="18">
        <v>1785</v>
      </c>
      <c r="E12" s="18">
        <v>1150</v>
      </c>
      <c r="F12" s="18">
        <v>24</v>
      </c>
      <c r="G12" s="18">
        <v>14170</v>
      </c>
      <c r="H12" s="18">
        <v>11938</v>
      </c>
      <c r="I12" s="18">
        <v>3598</v>
      </c>
      <c r="J12" s="18">
        <v>555</v>
      </c>
      <c r="K12" s="18">
        <v>20</v>
      </c>
      <c r="L12" s="18">
        <v>1</v>
      </c>
      <c r="M12" s="18">
        <v>4203</v>
      </c>
      <c r="N12" s="18">
        <v>308</v>
      </c>
      <c r="O12" s="18">
        <v>33</v>
      </c>
      <c r="P12" s="18">
        <v>0</v>
      </c>
      <c r="Q12" s="18">
        <v>0</v>
      </c>
      <c r="R12" s="18">
        <v>0</v>
      </c>
      <c r="S12" s="18">
        <v>24</v>
      </c>
      <c r="T12" s="18">
        <v>76</v>
      </c>
      <c r="U12" s="18">
        <v>5698</v>
      </c>
      <c r="V12" s="18">
        <v>1222</v>
      </c>
      <c r="W12" s="18">
        <v>1130</v>
      </c>
      <c r="X12" s="18">
        <v>20</v>
      </c>
      <c r="Y12" s="18">
        <v>7657</v>
      </c>
      <c r="Z12" s="18">
        <v>7893</v>
      </c>
      <c r="AA12" s="18">
        <v>1712</v>
      </c>
      <c r="AB12" s="18">
        <v>0</v>
      </c>
      <c r="AC12" s="18">
        <v>0</v>
      </c>
      <c r="AD12" s="18">
        <v>3</v>
      </c>
      <c r="AE12" s="18">
        <v>1768</v>
      </c>
      <c r="AF12" s="18">
        <v>3285</v>
      </c>
      <c r="AG12" s="18">
        <v>497</v>
      </c>
      <c r="AH12" s="18">
        <v>8</v>
      </c>
      <c r="AI12" s="18">
        <v>0</v>
      </c>
      <c r="AJ12" s="18">
        <v>0</v>
      </c>
      <c r="AK12" s="18">
        <v>511</v>
      </c>
      <c r="AL12" s="18">
        <v>359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4</v>
      </c>
      <c r="AT12" s="18">
        <v>0</v>
      </c>
      <c r="AU12" s="18">
        <v>0</v>
      </c>
      <c r="AV12" s="18">
        <v>0</v>
      </c>
      <c r="AW12" s="18">
        <v>7</v>
      </c>
      <c r="AX12" s="18">
        <v>17</v>
      </c>
    </row>
    <row r="13" spans="2:50" ht="20.100000000000001" customHeight="1" thickBot="1" x14ac:dyDescent="0.25">
      <c r="B13" s="4" t="s">
        <v>23</v>
      </c>
      <c r="C13" s="19">
        <v>1098</v>
      </c>
      <c r="D13" s="19">
        <v>475</v>
      </c>
      <c r="E13" s="19">
        <v>45</v>
      </c>
      <c r="F13" s="19">
        <v>43</v>
      </c>
      <c r="G13" s="19">
        <v>1817</v>
      </c>
      <c r="H13" s="19">
        <v>566</v>
      </c>
      <c r="I13" s="19">
        <v>372</v>
      </c>
      <c r="J13" s="19">
        <v>197</v>
      </c>
      <c r="K13" s="19">
        <v>2</v>
      </c>
      <c r="L13" s="19">
        <v>0</v>
      </c>
      <c r="M13" s="19">
        <v>569</v>
      </c>
      <c r="N13" s="19">
        <v>18</v>
      </c>
      <c r="O13" s="19">
        <v>6</v>
      </c>
      <c r="P13" s="19">
        <v>0</v>
      </c>
      <c r="Q13" s="19">
        <v>0</v>
      </c>
      <c r="R13" s="19">
        <v>0</v>
      </c>
      <c r="S13" s="19">
        <v>7</v>
      </c>
      <c r="T13" s="19">
        <v>11</v>
      </c>
      <c r="U13" s="19">
        <v>488</v>
      </c>
      <c r="V13" s="19">
        <v>274</v>
      </c>
      <c r="W13" s="19">
        <v>43</v>
      </c>
      <c r="X13" s="19">
        <v>36</v>
      </c>
      <c r="Y13" s="19">
        <v>991</v>
      </c>
      <c r="Z13" s="19">
        <v>322</v>
      </c>
      <c r="AA13" s="19">
        <v>176</v>
      </c>
      <c r="AB13" s="19">
        <v>0</v>
      </c>
      <c r="AC13" s="19">
        <v>0</v>
      </c>
      <c r="AD13" s="19">
        <v>3</v>
      </c>
      <c r="AE13" s="19">
        <v>207</v>
      </c>
      <c r="AF13" s="19">
        <v>180</v>
      </c>
      <c r="AG13" s="19">
        <v>56</v>
      </c>
      <c r="AH13" s="19">
        <v>4</v>
      </c>
      <c r="AI13" s="19">
        <v>0</v>
      </c>
      <c r="AJ13" s="19">
        <v>4</v>
      </c>
      <c r="AK13" s="19">
        <v>43</v>
      </c>
      <c r="AL13" s="19">
        <v>35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</row>
    <row r="14" spans="2:50" ht="20.100000000000001" customHeight="1" thickBot="1" x14ac:dyDescent="0.25">
      <c r="B14" s="4" t="s">
        <v>24</v>
      </c>
      <c r="C14" s="19">
        <v>1088</v>
      </c>
      <c r="D14" s="19">
        <v>108</v>
      </c>
      <c r="E14" s="19">
        <v>51</v>
      </c>
      <c r="F14" s="19">
        <v>16</v>
      </c>
      <c r="G14" s="19">
        <v>1350</v>
      </c>
      <c r="H14" s="19">
        <v>931</v>
      </c>
      <c r="I14" s="19">
        <v>336</v>
      </c>
      <c r="J14" s="19">
        <v>33</v>
      </c>
      <c r="K14" s="19">
        <v>1</v>
      </c>
      <c r="L14" s="19">
        <v>2</v>
      </c>
      <c r="M14" s="19">
        <v>370</v>
      </c>
      <c r="N14" s="19">
        <v>14</v>
      </c>
      <c r="O14" s="19">
        <v>5</v>
      </c>
      <c r="P14" s="19">
        <v>0</v>
      </c>
      <c r="Q14" s="19">
        <v>0</v>
      </c>
      <c r="R14" s="19">
        <v>0</v>
      </c>
      <c r="S14" s="19">
        <v>7</v>
      </c>
      <c r="T14" s="19">
        <v>12</v>
      </c>
      <c r="U14" s="19">
        <v>497</v>
      </c>
      <c r="V14" s="19">
        <v>75</v>
      </c>
      <c r="W14" s="19">
        <v>50</v>
      </c>
      <c r="X14" s="19">
        <v>10</v>
      </c>
      <c r="Y14" s="19">
        <v>690</v>
      </c>
      <c r="Z14" s="19">
        <v>634</v>
      </c>
      <c r="AA14" s="19">
        <v>231</v>
      </c>
      <c r="AB14" s="19">
        <v>0</v>
      </c>
      <c r="AC14" s="19">
        <v>0</v>
      </c>
      <c r="AD14" s="19">
        <v>4</v>
      </c>
      <c r="AE14" s="19">
        <v>261</v>
      </c>
      <c r="AF14" s="19">
        <v>258</v>
      </c>
      <c r="AG14" s="19">
        <v>19</v>
      </c>
      <c r="AH14" s="19">
        <v>0</v>
      </c>
      <c r="AI14" s="19">
        <v>0</v>
      </c>
      <c r="AJ14" s="19">
        <v>0</v>
      </c>
      <c r="AK14" s="19">
        <v>22</v>
      </c>
      <c r="AL14" s="19">
        <v>10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3</v>
      </c>
    </row>
    <row r="15" spans="2:50" ht="20.100000000000001" customHeight="1" thickBot="1" x14ac:dyDescent="0.25">
      <c r="B15" s="4" t="s">
        <v>25</v>
      </c>
      <c r="C15" s="19">
        <v>1750</v>
      </c>
      <c r="D15" s="19">
        <v>593</v>
      </c>
      <c r="E15" s="19">
        <v>39</v>
      </c>
      <c r="F15" s="19">
        <v>7</v>
      </c>
      <c r="G15" s="19">
        <v>2517</v>
      </c>
      <c r="H15" s="19">
        <v>2049</v>
      </c>
      <c r="I15" s="19">
        <v>706</v>
      </c>
      <c r="J15" s="19">
        <v>78</v>
      </c>
      <c r="K15" s="19">
        <v>0</v>
      </c>
      <c r="L15" s="19">
        <v>1</v>
      </c>
      <c r="M15" s="19">
        <v>785</v>
      </c>
      <c r="N15" s="19">
        <v>12</v>
      </c>
      <c r="O15" s="19">
        <v>2</v>
      </c>
      <c r="P15" s="19">
        <v>0</v>
      </c>
      <c r="Q15" s="19">
        <v>0</v>
      </c>
      <c r="R15" s="19">
        <v>0</v>
      </c>
      <c r="S15" s="19">
        <v>9</v>
      </c>
      <c r="T15" s="19">
        <v>13</v>
      </c>
      <c r="U15" s="19">
        <v>635</v>
      </c>
      <c r="V15" s="19">
        <v>515</v>
      </c>
      <c r="W15" s="19">
        <v>39</v>
      </c>
      <c r="X15" s="19">
        <v>5</v>
      </c>
      <c r="Y15" s="19">
        <v>1310</v>
      </c>
      <c r="Z15" s="19">
        <v>1508</v>
      </c>
      <c r="AA15" s="19">
        <v>354</v>
      </c>
      <c r="AB15" s="19">
        <v>0</v>
      </c>
      <c r="AC15" s="19">
        <v>0</v>
      </c>
      <c r="AD15" s="19">
        <v>1</v>
      </c>
      <c r="AE15" s="19">
        <v>356</v>
      </c>
      <c r="AF15" s="19">
        <v>472</v>
      </c>
      <c r="AG15" s="19">
        <v>52</v>
      </c>
      <c r="AH15" s="19">
        <v>0</v>
      </c>
      <c r="AI15" s="19">
        <v>0</v>
      </c>
      <c r="AJ15" s="19">
        <v>0</v>
      </c>
      <c r="AK15" s="19">
        <v>57</v>
      </c>
      <c r="AL15" s="19">
        <v>43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1</v>
      </c>
      <c r="AT15" s="19">
        <v>0</v>
      </c>
      <c r="AU15" s="19">
        <v>0</v>
      </c>
      <c r="AV15" s="19">
        <v>0</v>
      </c>
      <c r="AW15" s="19">
        <v>0</v>
      </c>
      <c r="AX15" s="19">
        <v>1</v>
      </c>
    </row>
    <row r="16" spans="2:50" ht="20.100000000000001" customHeight="1" thickBot="1" x14ac:dyDescent="0.25">
      <c r="B16" s="4" t="s">
        <v>26</v>
      </c>
      <c r="C16" s="19">
        <v>3547</v>
      </c>
      <c r="D16" s="19">
        <v>902</v>
      </c>
      <c r="E16" s="19">
        <v>400</v>
      </c>
      <c r="F16" s="19">
        <v>5</v>
      </c>
      <c r="G16" s="19">
        <v>4790</v>
      </c>
      <c r="H16" s="19">
        <v>2235</v>
      </c>
      <c r="I16" s="19">
        <v>2310</v>
      </c>
      <c r="J16" s="19">
        <v>497</v>
      </c>
      <c r="K16" s="19">
        <v>210</v>
      </c>
      <c r="L16" s="19">
        <v>0</v>
      </c>
      <c r="M16" s="19">
        <v>3001</v>
      </c>
      <c r="N16" s="19">
        <v>28</v>
      </c>
      <c r="O16" s="19">
        <v>3</v>
      </c>
      <c r="P16" s="19">
        <v>0</v>
      </c>
      <c r="Q16" s="19">
        <v>0</v>
      </c>
      <c r="R16" s="19">
        <v>1</v>
      </c>
      <c r="S16" s="19">
        <v>8</v>
      </c>
      <c r="T16" s="19">
        <v>16</v>
      </c>
      <c r="U16" s="19">
        <v>847</v>
      </c>
      <c r="V16" s="19">
        <v>396</v>
      </c>
      <c r="W16" s="19">
        <v>189</v>
      </c>
      <c r="X16" s="19">
        <v>2</v>
      </c>
      <c r="Y16" s="19">
        <v>1384</v>
      </c>
      <c r="Z16" s="19">
        <v>1660</v>
      </c>
      <c r="AA16" s="19">
        <v>207</v>
      </c>
      <c r="AB16" s="19">
        <v>0</v>
      </c>
      <c r="AC16" s="19">
        <v>0</v>
      </c>
      <c r="AD16" s="19">
        <v>2</v>
      </c>
      <c r="AE16" s="19">
        <v>209</v>
      </c>
      <c r="AF16" s="19">
        <v>458</v>
      </c>
      <c r="AG16" s="19">
        <v>178</v>
      </c>
      <c r="AH16" s="19">
        <v>9</v>
      </c>
      <c r="AI16" s="19">
        <v>1</v>
      </c>
      <c r="AJ16" s="19">
        <v>0</v>
      </c>
      <c r="AK16" s="19">
        <v>187</v>
      </c>
      <c r="AL16" s="19">
        <v>69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2</v>
      </c>
      <c r="AT16" s="19">
        <v>0</v>
      </c>
      <c r="AU16" s="19">
        <v>0</v>
      </c>
      <c r="AV16" s="19">
        <v>0</v>
      </c>
      <c r="AW16" s="19">
        <v>1</v>
      </c>
      <c r="AX16" s="19">
        <v>4</v>
      </c>
    </row>
    <row r="17" spans="2:50" ht="20.100000000000001" customHeight="1" thickBot="1" x14ac:dyDescent="0.25">
      <c r="B17" s="4" t="s">
        <v>27</v>
      </c>
      <c r="C17" s="19">
        <v>540</v>
      </c>
      <c r="D17" s="19">
        <v>86</v>
      </c>
      <c r="E17" s="19">
        <v>11</v>
      </c>
      <c r="F17" s="19">
        <v>0</v>
      </c>
      <c r="G17" s="19">
        <v>616</v>
      </c>
      <c r="H17" s="19">
        <v>427</v>
      </c>
      <c r="I17" s="19">
        <v>203</v>
      </c>
      <c r="J17" s="19">
        <v>50</v>
      </c>
      <c r="K17" s="19">
        <v>1</v>
      </c>
      <c r="L17" s="19">
        <v>0</v>
      </c>
      <c r="M17" s="19">
        <v>248</v>
      </c>
      <c r="N17" s="19">
        <v>13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2</v>
      </c>
      <c r="U17" s="19">
        <v>245</v>
      </c>
      <c r="V17" s="19">
        <v>36</v>
      </c>
      <c r="W17" s="19">
        <v>10</v>
      </c>
      <c r="X17" s="19">
        <v>0</v>
      </c>
      <c r="Y17" s="19">
        <v>273</v>
      </c>
      <c r="Z17" s="19">
        <v>271</v>
      </c>
      <c r="AA17" s="19">
        <v>68</v>
      </c>
      <c r="AB17" s="19">
        <v>0</v>
      </c>
      <c r="AC17" s="19">
        <v>0</v>
      </c>
      <c r="AD17" s="19">
        <v>0</v>
      </c>
      <c r="AE17" s="19">
        <v>74</v>
      </c>
      <c r="AF17" s="19">
        <v>127</v>
      </c>
      <c r="AG17" s="19">
        <v>23</v>
      </c>
      <c r="AH17" s="19">
        <v>0</v>
      </c>
      <c r="AI17" s="19">
        <v>0</v>
      </c>
      <c r="AJ17" s="19">
        <v>0</v>
      </c>
      <c r="AK17" s="19">
        <v>21</v>
      </c>
      <c r="AL17" s="19">
        <v>11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1</v>
      </c>
      <c r="AT17" s="19">
        <v>0</v>
      </c>
      <c r="AU17" s="19">
        <v>0</v>
      </c>
      <c r="AV17" s="19">
        <v>0</v>
      </c>
      <c r="AW17" s="19">
        <v>0</v>
      </c>
      <c r="AX17" s="19">
        <v>3</v>
      </c>
    </row>
    <row r="18" spans="2:50" ht="20.100000000000001" customHeight="1" thickBot="1" x14ac:dyDescent="0.25">
      <c r="B18" s="4" t="s">
        <v>28</v>
      </c>
      <c r="C18" s="19">
        <v>1931</v>
      </c>
      <c r="D18" s="19">
        <v>91</v>
      </c>
      <c r="E18" s="19">
        <v>22</v>
      </c>
      <c r="F18" s="19">
        <v>3</v>
      </c>
      <c r="G18" s="19">
        <v>2034</v>
      </c>
      <c r="H18" s="19">
        <v>2968</v>
      </c>
      <c r="I18" s="19">
        <v>568</v>
      </c>
      <c r="J18" s="19">
        <v>16</v>
      </c>
      <c r="K18" s="19">
        <v>0</v>
      </c>
      <c r="L18" s="19">
        <v>0</v>
      </c>
      <c r="M18" s="19">
        <v>582</v>
      </c>
      <c r="N18" s="19">
        <v>80</v>
      </c>
      <c r="O18" s="19">
        <v>4</v>
      </c>
      <c r="P18" s="19">
        <v>0</v>
      </c>
      <c r="Q18" s="19">
        <v>0</v>
      </c>
      <c r="R18" s="19">
        <v>0</v>
      </c>
      <c r="S18" s="19">
        <v>6</v>
      </c>
      <c r="T18" s="19">
        <v>17</v>
      </c>
      <c r="U18" s="19">
        <v>989</v>
      </c>
      <c r="V18" s="19">
        <v>75</v>
      </c>
      <c r="W18" s="19">
        <v>22</v>
      </c>
      <c r="X18" s="19">
        <v>1</v>
      </c>
      <c r="Y18" s="19">
        <v>1004</v>
      </c>
      <c r="Z18" s="19">
        <v>2154</v>
      </c>
      <c r="AA18" s="19">
        <v>325</v>
      </c>
      <c r="AB18" s="19">
        <v>0</v>
      </c>
      <c r="AC18" s="19">
        <v>0</v>
      </c>
      <c r="AD18" s="19">
        <v>1</v>
      </c>
      <c r="AE18" s="19">
        <v>381</v>
      </c>
      <c r="AF18" s="19">
        <v>684</v>
      </c>
      <c r="AG18" s="19">
        <v>45</v>
      </c>
      <c r="AH18" s="19">
        <v>0</v>
      </c>
      <c r="AI18" s="19">
        <v>0</v>
      </c>
      <c r="AJ18" s="19">
        <v>1</v>
      </c>
      <c r="AK18" s="19">
        <v>60</v>
      </c>
      <c r="AL18" s="19">
        <v>30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1</v>
      </c>
      <c r="AX18" s="19">
        <v>3</v>
      </c>
    </row>
    <row r="19" spans="2:50" ht="20.100000000000001" customHeight="1" thickBot="1" x14ac:dyDescent="0.25">
      <c r="B19" s="4" t="s">
        <v>29</v>
      </c>
      <c r="C19" s="19">
        <v>2004</v>
      </c>
      <c r="D19" s="19">
        <v>264</v>
      </c>
      <c r="E19" s="19">
        <v>146</v>
      </c>
      <c r="F19" s="19">
        <v>21</v>
      </c>
      <c r="G19" s="19">
        <v>2363</v>
      </c>
      <c r="H19" s="19">
        <v>4302</v>
      </c>
      <c r="I19" s="19">
        <v>768</v>
      </c>
      <c r="J19" s="19">
        <v>145</v>
      </c>
      <c r="K19" s="19">
        <v>11</v>
      </c>
      <c r="L19" s="19">
        <v>1</v>
      </c>
      <c r="M19" s="19">
        <v>905</v>
      </c>
      <c r="N19" s="19">
        <v>47</v>
      </c>
      <c r="O19" s="19">
        <v>5</v>
      </c>
      <c r="P19" s="19">
        <v>0</v>
      </c>
      <c r="Q19" s="19">
        <v>0</v>
      </c>
      <c r="R19" s="19">
        <v>0</v>
      </c>
      <c r="S19" s="19">
        <v>8</v>
      </c>
      <c r="T19" s="19">
        <v>12</v>
      </c>
      <c r="U19" s="19">
        <v>837</v>
      </c>
      <c r="V19" s="19">
        <v>116</v>
      </c>
      <c r="W19" s="19">
        <v>132</v>
      </c>
      <c r="X19" s="19">
        <v>17</v>
      </c>
      <c r="Y19" s="19">
        <v>983</v>
      </c>
      <c r="Z19" s="19">
        <v>3140</v>
      </c>
      <c r="AA19" s="19">
        <v>319</v>
      </c>
      <c r="AB19" s="19">
        <v>0</v>
      </c>
      <c r="AC19" s="19">
        <v>0</v>
      </c>
      <c r="AD19" s="19">
        <v>3</v>
      </c>
      <c r="AE19" s="19">
        <v>390</v>
      </c>
      <c r="AF19" s="19">
        <v>1015</v>
      </c>
      <c r="AG19" s="19">
        <v>74</v>
      </c>
      <c r="AH19" s="19">
        <v>3</v>
      </c>
      <c r="AI19" s="19">
        <v>3</v>
      </c>
      <c r="AJ19" s="19">
        <v>0</v>
      </c>
      <c r="AK19" s="19">
        <v>75</v>
      </c>
      <c r="AL19" s="19">
        <v>81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1</v>
      </c>
      <c r="AT19" s="19">
        <v>0</v>
      </c>
      <c r="AU19" s="19">
        <v>0</v>
      </c>
      <c r="AV19" s="19">
        <v>0</v>
      </c>
      <c r="AW19" s="19">
        <v>2</v>
      </c>
      <c r="AX19" s="19">
        <v>7</v>
      </c>
    </row>
    <row r="20" spans="2:50" ht="20.100000000000001" customHeight="1" thickBot="1" x14ac:dyDescent="0.25">
      <c r="B20" s="4" t="s">
        <v>30</v>
      </c>
      <c r="C20" s="19">
        <v>8370</v>
      </c>
      <c r="D20" s="19">
        <v>559</v>
      </c>
      <c r="E20" s="19">
        <v>353</v>
      </c>
      <c r="F20" s="19">
        <v>29</v>
      </c>
      <c r="G20" s="19">
        <v>9376</v>
      </c>
      <c r="H20" s="19">
        <v>11741</v>
      </c>
      <c r="I20" s="19">
        <v>2883</v>
      </c>
      <c r="J20" s="19">
        <v>299</v>
      </c>
      <c r="K20" s="19">
        <v>14</v>
      </c>
      <c r="L20" s="19">
        <v>0</v>
      </c>
      <c r="M20" s="19">
        <v>3219</v>
      </c>
      <c r="N20" s="19">
        <v>55</v>
      </c>
      <c r="O20" s="19">
        <v>73</v>
      </c>
      <c r="P20" s="19">
        <v>0</v>
      </c>
      <c r="Q20" s="19">
        <v>0</v>
      </c>
      <c r="R20" s="19">
        <v>0</v>
      </c>
      <c r="S20" s="19">
        <v>84</v>
      </c>
      <c r="T20" s="19">
        <v>190</v>
      </c>
      <c r="U20" s="19">
        <v>3308</v>
      </c>
      <c r="V20" s="19">
        <v>260</v>
      </c>
      <c r="W20" s="19">
        <v>339</v>
      </c>
      <c r="X20" s="19">
        <v>24</v>
      </c>
      <c r="Y20" s="19">
        <v>4039</v>
      </c>
      <c r="Z20" s="19">
        <v>7914</v>
      </c>
      <c r="AA20" s="19">
        <v>1917</v>
      </c>
      <c r="AB20" s="19">
        <v>0</v>
      </c>
      <c r="AC20" s="19">
        <v>0</v>
      </c>
      <c r="AD20" s="19">
        <v>5</v>
      </c>
      <c r="AE20" s="19">
        <v>1829</v>
      </c>
      <c r="AF20" s="19">
        <v>3317</v>
      </c>
      <c r="AG20" s="19">
        <v>183</v>
      </c>
      <c r="AH20" s="19">
        <v>0</v>
      </c>
      <c r="AI20" s="19">
        <v>0</v>
      </c>
      <c r="AJ20" s="19">
        <v>0</v>
      </c>
      <c r="AK20" s="19">
        <v>189</v>
      </c>
      <c r="AL20" s="19">
        <v>213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6</v>
      </c>
      <c r="AT20" s="19">
        <v>0</v>
      </c>
      <c r="AU20" s="19">
        <v>0</v>
      </c>
      <c r="AV20" s="19">
        <v>0</v>
      </c>
      <c r="AW20" s="19">
        <v>16</v>
      </c>
      <c r="AX20" s="19">
        <v>52</v>
      </c>
    </row>
    <row r="21" spans="2:50" ht="20.100000000000001" customHeight="1" thickBot="1" x14ac:dyDescent="0.25">
      <c r="B21" s="4" t="s">
        <v>31</v>
      </c>
      <c r="C21" s="19">
        <v>7978</v>
      </c>
      <c r="D21" s="19">
        <v>527</v>
      </c>
      <c r="E21" s="19">
        <v>299</v>
      </c>
      <c r="F21" s="19">
        <v>13</v>
      </c>
      <c r="G21" s="19">
        <v>8717</v>
      </c>
      <c r="H21" s="19">
        <v>6493</v>
      </c>
      <c r="I21" s="19">
        <v>2244</v>
      </c>
      <c r="J21" s="19">
        <v>376</v>
      </c>
      <c r="K21" s="19">
        <v>21</v>
      </c>
      <c r="L21" s="19">
        <v>0</v>
      </c>
      <c r="M21" s="19">
        <v>2626</v>
      </c>
      <c r="N21" s="19">
        <v>54</v>
      </c>
      <c r="O21" s="19">
        <v>21</v>
      </c>
      <c r="P21" s="19">
        <v>0</v>
      </c>
      <c r="Q21" s="19">
        <v>0</v>
      </c>
      <c r="R21" s="19">
        <v>2</v>
      </c>
      <c r="S21" s="19">
        <v>16</v>
      </c>
      <c r="T21" s="19">
        <v>74</v>
      </c>
      <c r="U21" s="19">
        <v>4220</v>
      </c>
      <c r="V21" s="19">
        <v>149</v>
      </c>
      <c r="W21" s="19">
        <v>278</v>
      </c>
      <c r="X21" s="19">
        <v>10</v>
      </c>
      <c r="Y21" s="19">
        <v>4544</v>
      </c>
      <c r="Z21" s="19">
        <v>4176</v>
      </c>
      <c r="AA21" s="19">
        <v>1187</v>
      </c>
      <c r="AB21" s="19">
        <v>0</v>
      </c>
      <c r="AC21" s="19">
        <v>0</v>
      </c>
      <c r="AD21" s="19">
        <v>1</v>
      </c>
      <c r="AE21" s="19">
        <v>1223</v>
      </c>
      <c r="AF21" s="19">
        <v>1959</v>
      </c>
      <c r="AG21" s="19">
        <v>303</v>
      </c>
      <c r="AH21" s="19">
        <v>2</v>
      </c>
      <c r="AI21" s="19">
        <v>0</v>
      </c>
      <c r="AJ21" s="19">
        <v>0</v>
      </c>
      <c r="AK21" s="19">
        <v>303</v>
      </c>
      <c r="AL21" s="19">
        <v>205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3</v>
      </c>
      <c r="AT21" s="19">
        <v>0</v>
      </c>
      <c r="AU21" s="19">
        <v>0</v>
      </c>
      <c r="AV21" s="19">
        <v>0</v>
      </c>
      <c r="AW21" s="19">
        <v>5</v>
      </c>
      <c r="AX21" s="19">
        <v>25</v>
      </c>
    </row>
    <row r="22" spans="2:50" ht="20.100000000000001" customHeight="1" thickBot="1" x14ac:dyDescent="0.25">
      <c r="B22" s="4" t="s">
        <v>32</v>
      </c>
      <c r="C22" s="19">
        <v>884</v>
      </c>
      <c r="D22" s="19">
        <v>167</v>
      </c>
      <c r="E22" s="19">
        <v>39</v>
      </c>
      <c r="F22" s="19">
        <v>6</v>
      </c>
      <c r="G22" s="19">
        <v>984</v>
      </c>
      <c r="H22" s="19">
        <v>1393</v>
      </c>
      <c r="I22" s="19">
        <v>271</v>
      </c>
      <c r="J22" s="19">
        <v>64</v>
      </c>
      <c r="K22" s="19">
        <v>0</v>
      </c>
      <c r="L22" s="19">
        <v>0</v>
      </c>
      <c r="M22" s="19">
        <v>336</v>
      </c>
      <c r="N22" s="19">
        <v>7</v>
      </c>
      <c r="O22" s="19">
        <v>1</v>
      </c>
      <c r="P22" s="19">
        <v>0</v>
      </c>
      <c r="Q22" s="19">
        <v>0</v>
      </c>
      <c r="R22" s="19">
        <v>0</v>
      </c>
      <c r="S22" s="19">
        <v>2</v>
      </c>
      <c r="T22" s="19">
        <v>5</v>
      </c>
      <c r="U22" s="19">
        <v>402</v>
      </c>
      <c r="V22" s="19">
        <v>103</v>
      </c>
      <c r="W22" s="19">
        <v>39</v>
      </c>
      <c r="X22" s="19">
        <v>0</v>
      </c>
      <c r="Y22" s="19">
        <v>450</v>
      </c>
      <c r="Z22" s="19">
        <v>945</v>
      </c>
      <c r="AA22" s="19">
        <v>183</v>
      </c>
      <c r="AB22" s="19">
        <v>0</v>
      </c>
      <c r="AC22" s="19">
        <v>0</v>
      </c>
      <c r="AD22" s="19">
        <v>6</v>
      </c>
      <c r="AE22" s="19">
        <v>174</v>
      </c>
      <c r="AF22" s="19">
        <v>422</v>
      </c>
      <c r="AG22" s="19">
        <v>27</v>
      </c>
      <c r="AH22" s="19">
        <v>0</v>
      </c>
      <c r="AI22" s="19">
        <v>0</v>
      </c>
      <c r="AJ22" s="19">
        <v>0</v>
      </c>
      <c r="AK22" s="19">
        <v>22</v>
      </c>
      <c r="AL22" s="19">
        <v>14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33</v>
      </c>
      <c r="C23" s="19">
        <v>2209</v>
      </c>
      <c r="D23" s="19">
        <v>397</v>
      </c>
      <c r="E23" s="19">
        <v>53</v>
      </c>
      <c r="F23" s="19">
        <v>19</v>
      </c>
      <c r="G23" s="19">
        <v>2586</v>
      </c>
      <c r="H23" s="19">
        <v>4968</v>
      </c>
      <c r="I23" s="19">
        <v>652</v>
      </c>
      <c r="J23" s="19">
        <v>124</v>
      </c>
      <c r="K23" s="19">
        <v>4</v>
      </c>
      <c r="L23" s="19">
        <v>1</v>
      </c>
      <c r="M23" s="19">
        <v>784</v>
      </c>
      <c r="N23" s="19">
        <v>29</v>
      </c>
      <c r="O23" s="19">
        <v>6</v>
      </c>
      <c r="P23" s="19">
        <v>0</v>
      </c>
      <c r="Q23" s="19">
        <v>0</v>
      </c>
      <c r="R23" s="19">
        <v>0</v>
      </c>
      <c r="S23" s="19">
        <v>4</v>
      </c>
      <c r="T23" s="19">
        <v>16</v>
      </c>
      <c r="U23" s="19">
        <v>1113</v>
      </c>
      <c r="V23" s="19">
        <v>273</v>
      </c>
      <c r="W23" s="19">
        <v>49</v>
      </c>
      <c r="X23" s="19">
        <v>11</v>
      </c>
      <c r="Y23" s="19">
        <v>1321</v>
      </c>
      <c r="Z23" s="19">
        <v>3821</v>
      </c>
      <c r="AA23" s="19">
        <v>356</v>
      </c>
      <c r="AB23" s="19">
        <v>0</v>
      </c>
      <c r="AC23" s="19">
        <v>0</v>
      </c>
      <c r="AD23" s="19">
        <v>7</v>
      </c>
      <c r="AE23" s="19">
        <v>394</v>
      </c>
      <c r="AF23" s="19">
        <v>986</v>
      </c>
      <c r="AG23" s="19">
        <v>81</v>
      </c>
      <c r="AH23" s="19">
        <v>0</v>
      </c>
      <c r="AI23" s="19">
        <v>0</v>
      </c>
      <c r="AJ23" s="19">
        <v>0</v>
      </c>
      <c r="AK23" s="19">
        <v>81</v>
      </c>
      <c r="AL23" s="19">
        <v>103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1</v>
      </c>
      <c r="AT23" s="19">
        <v>0</v>
      </c>
      <c r="AU23" s="19">
        <v>0</v>
      </c>
      <c r="AV23" s="19">
        <v>0</v>
      </c>
      <c r="AW23" s="19">
        <v>2</v>
      </c>
      <c r="AX23" s="19">
        <v>13</v>
      </c>
    </row>
    <row r="24" spans="2:50" ht="20.100000000000001" customHeight="1" thickBot="1" x14ac:dyDescent="0.25">
      <c r="B24" s="4" t="s">
        <v>34</v>
      </c>
      <c r="C24" s="19">
        <v>8879</v>
      </c>
      <c r="D24" s="19">
        <v>1192</v>
      </c>
      <c r="E24" s="19">
        <v>672</v>
      </c>
      <c r="F24" s="19">
        <v>188</v>
      </c>
      <c r="G24" s="19">
        <v>10708</v>
      </c>
      <c r="H24" s="19">
        <v>6958</v>
      </c>
      <c r="I24" s="19">
        <v>1690</v>
      </c>
      <c r="J24" s="19">
        <v>283</v>
      </c>
      <c r="K24" s="19">
        <v>1</v>
      </c>
      <c r="L24" s="19">
        <v>5</v>
      </c>
      <c r="M24" s="19">
        <v>1972</v>
      </c>
      <c r="N24" s="19">
        <v>21</v>
      </c>
      <c r="O24" s="19">
        <v>25</v>
      </c>
      <c r="P24" s="19">
        <v>0</v>
      </c>
      <c r="Q24" s="19">
        <v>0</v>
      </c>
      <c r="R24" s="19">
        <v>9</v>
      </c>
      <c r="S24" s="19">
        <v>35</v>
      </c>
      <c r="T24" s="19">
        <v>73</v>
      </c>
      <c r="U24" s="19">
        <v>5556</v>
      </c>
      <c r="V24" s="19">
        <v>881</v>
      </c>
      <c r="W24" s="19">
        <v>667</v>
      </c>
      <c r="X24" s="19">
        <v>146</v>
      </c>
      <c r="Y24" s="19">
        <v>6881</v>
      </c>
      <c r="Z24" s="19">
        <v>4638</v>
      </c>
      <c r="AA24" s="19">
        <v>1468</v>
      </c>
      <c r="AB24" s="19">
        <v>0</v>
      </c>
      <c r="AC24" s="19">
        <v>0</v>
      </c>
      <c r="AD24" s="19">
        <v>27</v>
      </c>
      <c r="AE24" s="19">
        <v>1671</v>
      </c>
      <c r="AF24" s="19">
        <v>2040</v>
      </c>
      <c r="AG24" s="19">
        <v>134</v>
      </c>
      <c r="AH24" s="19">
        <v>27</v>
      </c>
      <c r="AI24" s="19">
        <v>4</v>
      </c>
      <c r="AJ24" s="19">
        <v>1</v>
      </c>
      <c r="AK24" s="19">
        <v>142</v>
      </c>
      <c r="AL24" s="19">
        <v>164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6</v>
      </c>
      <c r="AT24" s="19">
        <v>1</v>
      </c>
      <c r="AU24" s="19">
        <v>0</v>
      </c>
      <c r="AV24" s="19">
        <v>0</v>
      </c>
      <c r="AW24" s="19">
        <v>7</v>
      </c>
      <c r="AX24" s="19">
        <v>22</v>
      </c>
    </row>
    <row r="25" spans="2:50" ht="20.100000000000001" customHeight="1" thickBot="1" x14ac:dyDescent="0.25">
      <c r="B25" s="4" t="s">
        <v>35</v>
      </c>
      <c r="C25" s="19">
        <v>1993</v>
      </c>
      <c r="D25" s="19">
        <v>418</v>
      </c>
      <c r="E25" s="19">
        <v>129</v>
      </c>
      <c r="F25" s="19">
        <v>29</v>
      </c>
      <c r="G25" s="19">
        <v>2474</v>
      </c>
      <c r="H25" s="19">
        <v>2814</v>
      </c>
      <c r="I25" s="19">
        <v>820</v>
      </c>
      <c r="J25" s="19">
        <v>268</v>
      </c>
      <c r="K25" s="19">
        <v>2</v>
      </c>
      <c r="L25" s="19">
        <v>2</v>
      </c>
      <c r="M25" s="19">
        <v>1091</v>
      </c>
      <c r="N25" s="19">
        <v>11</v>
      </c>
      <c r="O25" s="19">
        <v>11</v>
      </c>
      <c r="P25" s="19">
        <v>0</v>
      </c>
      <c r="Q25" s="19">
        <v>0</v>
      </c>
      <c r="R25" s="19">
        <v>1</v>
      </c>
      <c r="S25" s="19">
        <v>11</v>
      </c>
      <c r="T25" s="19">
        <v>31</v>
      </c>
      <c r="U25" s="19">
        <v>786</v>
      </c>
      <c r="V25" s="19">
        <v>149</v>
      </c>
      <c r="W25" s="19">
        <v>127</v>
      </c>
      <c r="X25" s="19">
        <v>8</v>
      </c>
      <c r="Y25" s="19">
        <v>1030</v>
      </c>
      <c r="Z25" s="19">
        <v>2278</v>
      </c>
      <c r="AA25" s="19">
        <v>271</v>
      </c>
      <c r="AB25" s="19">
        <v>0</v>
      </c>
      <c r="AC25" s="19">
        <v>0</v>
      </c>
      <c r="AD25" s="19">
        <v>10</v>
      </c>
      <c r="AE25" s="19">
        <v>263</v>
      </c>
      <c r="AF25" s="19">
        <v>433</v>
      </c>
      <c r="AG25" s="19">
        <v>105</v>
      </c>
      <c r="AH25" s="19">
        <v>1</v>
      </c>
      <c r="AI25" s="19">
        <v>0</v>
      </c>
      <c r="AJ25" s="19">
        <v>8</v>
      </c>
      <c r="AK25" s="19">
        <v>78</v>
      </c>
      <c r="AL25" s="19">
        <v>57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1</v>
      </c>
      <c r="AX25" s="19">
        <v>4</v>
      </c>
    </row>
    <row r="26" spans="2:50" ht="20.100000000000001" customHeight="1" thickBot="1" x14ac:dyDescent="0.25">
      <c r="B26" s="4" t="s">
        <v>36</v>
      </c>
      <c r="C26" s="19">
        <v>1086</v>
      </c>
      <c r="D26" s="19">
        <v>22</v>
      </c>
      <c r="E26" s="19">
        <v>134</v>
      </c>
      <c r="F26" s="19">
        <v>3</v>
      </c>
      <c r="G26" s="19">
        <v>1326</v>
      </c>
      <c r="H26" s="19">
        <v>765</v>
      </c>
      <c r="I26" s="19">
        <v>131</v>
      </c>
      <c r="J26" s="19">
        <v>0</v>
      </c>
      <c r="K26" s="19">
        <v>0</v>
      </c>
      <c r="L26" s="19">
        <v>0</v>
      </c>
      <c r="M26" s="19">
        <v>134</v>
      </c>
      <c r="N26" s="19">
        <v>3</v>
      </c>
      <c r="O26" s="19">
        <v>10</v>
      </c>
      <c r="P26" s="19">
        <v>0</v>
      </c>
      <c r="Q26" s="19">
        <v>0</v>
      </c>
      <c r="R26" s="19">
        <v>0</v>
      </c>
      <c r="S26" s="19">
        <v>11</v>
      </c>
      <c r="T26" s="19">
        <v>7</v>
      </c>
      <c r="U26" s="19">
        <v>818</v>
      </c>
      <c r="V26" s="19">
        <v>22</v>
      </c>
      <c r="W26" s="19">
        <v>134</v>
      </c>
      <c r="X26" s="19">
        <v>0</v>
      </c>
      <c r="Y26" s="19">
        <v>1016</v>
      </c>
      <c r="Z26" s="19">
        <v>609</v>
      </c>
      <c r="AA26" s="19">
        <v>114</v>
      </c>
      <c r="AB26" s="19">
        <v>0</v>
      </c>
      <c r="AC26" s="19">
        <v>0</v>
      </c>
      <c r="AD26" s="19">
        <v>3</v>
      </c>
      <c r="AE26" s="19">
        <v>148</v>
      </c>
      <c r="AF26" s="19">
        <v>135</v>
      </c>
      <c r="AG26" s="19">
        <v>13</v>
      </c>
      <c r="AH26" s="19">
        <v>0</v>
      </c>
      <c r="AI26" s="19">
        <v>0</v>
      </c>
      <c r="AJ26" s="19">
        <v>0</v>
      </c>
      <c r="AK26" s="19">
        <v>17</v>
      </c>
      <c r="AL26" s="19">
        <v>11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37</v>
      </c>
      <c r="C27" s="19">
        <v>2127</v>
      </c>
      <c r="D27" s="19">
        <v>239</v>
      </c>
      <c r="E27" s="19">
        <v>62</v>
      </c>
      <c r="F27" s="19">
        <v>3</v>
      </c>
      <c r="G27" s="19">
        <v>2415</v>
      </c>
      <c r="H27" s="19">
        <v>3275</v>
      </c>
      <c r="I27" s="19">
        <v>658</v>
      </c>
      <c r="J27" s="19">
        <v>115</v>
      </c>
      <c r="K27" s="19">
        <v>0</v>
      </c>
      <c r="L27" s="19">
        <v>1</v>
      </c>
      <c r="M27" s="19">
        <v>782</v>
      </c>
      <c r="N27" s="19">
        <v>8</v>
      </c>
      <c r="O27" s="19">
        <v>10</v>
      </c>
      <c r="P27" s="19">
        <v>0</v>
      </c>
      <c r="Q27" s="19">
        <v>0</v>
      </c>
      <c r="R27" s="19">
        <v>1</v>
      </c>
      <c r="S27" s="19">
        <v>11</v>
      </c>
      <c r="T27" s="19">
        <v>24</v>
      </c>
      <c r="U27" s="19">
        <v>962</v>
      </c>
      <c r="V27" s="19">
        <v>123</v>
      </c>
      <c r="W27" s="19">
        <v>62</v>
      </c>
      <c r="X27" s="19">
        <v>1</v>
      </c>
      <c r="Y27" s="19">
        <v>1101</v>
      </c>
      <c r="Z27" s="19">
        <v>2764</v>
      </c>
      <c r="AA27" s="19">
        <v>407</v>
      </c>
      <c r="AB27" s="19">
        <v>0</v>
      </c>
      <c r="AC27" s="19">
        <v>0</v>
      </c>
      <c r="AD27" s="19">
        <v>0</v>
      </c>
      <c r="AE27" s="19">
        <v>424</v>
      </c>
      <c r="AF27" s="19">
        <v>453</v>
      </c>
      <c r="AG27" s="19">
        <v>90</v>
      </c>
      <c r="AH27" s="19">
        <v>1</v>
      </c>
      <c r="AI27" s="19">
        <v>0</v>
      </c>
      <c r="AJ27" s="19">
        <v>0</v>
      </c>
      <c r="AK27" s="19">
        <v>96</v>
      </c>
      <c r="AL27" s="19">
        <v>26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1</v>
      </c>
      <c r="AX27" s="19">
        <v>0</v>
      </c>
    </row>
    <row r="28" spans="2:50" ht="20.100000000000001" customHeight="1" thickBot="1" x14ac:dyDescent="0.25">
      <c r="B28" s="6" t="s">
        <v>38</v>
      </c>
      <c r="C28" s="20">
        <v>359</v>
      </c>
      <c r="D28" s="20">
        <v>37</v>
      </c>
      <c r="E28" s="20">
        <v>0</v>
      </c>
      <c r="F28" s="20">
        <v>1</v>
      </c>
      <c r="G28" s="20">
        <v>391</v>
      </c>
      <c r="H28" s="20">
        <v>529</v>
      </c>
      <c r="I28" s="20">
        <v>180</v>
      </c>
      <c r="J28" s="20">
        <v>0</v>
      </c>
      <c r="K28" s="20">
        <v>0</v>
      </c>
      <c r="L28" s="20">
        <v>0</v>
      </c>
      <c r="M28" s="20">
        <v>180</v>
      </c>
      <c r="N28" s="20">
        <v>0</v>
      </c>
      <c r="O28" s="20">
        <v>5</v>
      </c>
      <c r="P28" s="20">
        <v>0</v>
      </c>
      <c r="Q28" s="20">
        <v>0</v>
      </c>
      <c r="R28" s="20">
        <v>0</v>
      </c>
      <c r="S28" s="20">
        <v>1</v>
      </c>
      <c r="T28" s="20">
        <v>8</v>
      </c>
      <c r="U28" s="20">
        <v>86</v>
      </c>
      <c r="V28" s="20">
        <v>37</v>
      </c>
      <c r="W28" s="20">
        <v>0</v>
      </c>
      <c r="X28" s="20">
        <v>0</v>
      </c>
      <c r="Y28" s="20">
        <v>116</v>
      </c>
      <c r="Z28" s="20">
        <v>370</v>
      </c>
      <c r="AA28" s="20">
        <v>86</v>
      </c>
      <c r="AB28" s="20">
        <v>0</v>
      </c>
      <c r="AC28" s="20">
        <v>0</v>
      </c>
      <c r="AD28" s="20">
        <v>1</v>
      </c>
      <c r="AE28" s="20">
        <v>91</v>
      </c>
      <c r="AF28" s="20">
        <v>151</v>
      </c>
      <c r="AG28" s="20">
        <v>2</v>
      </c>
      <c r="AH28" s="20">
        <v>0</v>
      </c>
      <c r="AI28" s="20">
        <v>0</v>
      </c>
      <c r="AJ28" s="20">
        <v>0</v>
      </c>
      <c r="AK28" s="20">
        <v>3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</row>
    <row r="29" spans="2:50" ht="20.100000000000001" customHeight="1" thickBot="1" x14ac:dyDescent="0.25">
      <c r="B29" s="7" t="s">
        <v>39</v>
      </c>
      <c r="C29" s="9">
        <f>SUM(C12:C28)</f>
        <v>57385</v>
      </c>
      <c r="D29" s="9">
        <f t="shared" ref="D29:AX29" si="0">SUM(D12:D28)</f>
        <v>7862</v>
      </c>
      <c r="E29" s="9">
        <f t="shared" si="0"/>
        <v>3605</v>
      </c>
      <c r="F29" s="9">
        <f t="shared" si="0"/>
        <v>410</v>
      </c>
      <c r="G29" s="9">
        <f t="shared" si="0"/>
        <v>68634</v>
      </c>
      <c r="H29" s="9">
        <f t="shared" si="0"/>
        <v>64352</v>
      </c>
      <c r="I29" s="9">
        <f t="shared" si="0"/>
        <v>18390</v>
      </c>
      <c r="J29" s="9">
        <f t="shared" si="0"/>
        <v>3100</v>
      </c>
      <c r="K29" s="9">
        <f t="shared" si="0"/>
        <v>287</v>
      </c>
      <c r="L29" s="9">
        <f t="shared" si="0"/>
        <v>14</v>
      </c>
      <c r="M29" s="9">
        <f t="shared" si="0"/>
        <v>21787</v>
      </c>
      <c r="N29" s="9">
        <f t="shared" si="0"/>
        <v>708</v>
      </c>
      <c r="O29" s="9">
        <f t="shared" si="0"/>
        <v>220</v>
      </c>
      <c r="P29" s="9">
        <f t="shared" si="0"/>
        <v>0</v>
      </c>
      <c r="Q29" s="9">
        <f t="shared" si="0"/>
        <v>0</v>
      </c>
      <c r="R29" s="9">
        <f t="shared" si="0"/>
        <v>14</v>
      </c>
      <c r="S29" s="9">
        <f t="shared" si="0"/>
        <v>244</v>
      </c>
      <c r="T29" s="9">
        <f t="shared" si="0"/>
        <v>587</v>
      </c>
      <c r="U29" s="9">
        <f t="shared" si="0"/>
        <v>27487</v>
      </c>
      <c r="V29" s="9">
        <f t="shared" si="0"/>
        <v>4706</v>
      </c>
      <c r="W29" s="9">
        <f t="shared" si="0"/>
        <v>3310</v>
      </c>
      <c r="X29" s="9">
        <f t="shared" si="0"/>
        <v>291</v>
      </c>
      <c r="Y29" s="9">
        <f t="shared" si="0"/>
        <v>34790</v>
      </c>
      <c r="Z29" s="9">
        <f t="shared" si="0"/>
        <v>45097</v>
      </c>
      <c r="AA29" s="9">
        <f t="shared" si="0"/>
        <v>9381</v>
      </c>
      <c r="AB29" s="9">
        <f t="shared" si="0"/>
        <v>0</v>
      </c>
      <c r="AC29" s="9">
        <f t="shared" si="0"/>
        <v>0</v>
      </c>
      <c r="AD29" s="9">
        <f t="shared" si="0"/>
        <v>77</v>
      </c>
      <c r="AE29" s="9">
        <f t="shared" si="0"/>
        <v>9863</v>
      </c>
      <c r="AF29" s="9">
        <f t="shared" si="0"/>
        <v>16375</v>
      </c>
      <c r="AG29" s="9">
        <f t="shared" si="0"/>
        <v>1882</v>
      </c>
      <c r="AH29" s="9">
        <f t="shared" si="0"/>
        <v>55</v>
      </c>
      <c r="AI29" s="9">
        <f t="shared" si="0"/>
        <v>8</v>
      </c>
      <c r="AJ29" s="9">
        <f t="shared" si="0"/>
        <v>14</v>
      </c>
      <c r="AK29" s="9">
        <f t="shared" si="0"/>
        <v>1907</v>
      </c>
      <c r="AL29" s="9">
        <f t="shared" si="0"/>
        <v>1431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25</v>
      </c>
      <c r="AT29" s="9">
        <f t="shared" si="0"/>
        <v>1</v>
      </c>
      <c r="AU29" s="9">
        <f t="shared" si="0"/>
        <v>0</v>
      </c>
      <c r="AV29" s="9">
        <f t="shared" si="0"/>
        <v>0</v>
      </c>
      <c r="AW29" s="9">
        <f t="shared" si="0"/>
        <v>43</v>
      </c>
      <c r="AX29" s="9">
        <f t="shared" si="0"/>
        <v>154</v>
      </c>
    </row>
    <row r="30" spans="2:50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D10:E10"/>
    <mergeCell ref="C10:C11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AB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6" width="15" customWidth="1"/>
    <col min="17" max="17" width="14.125" bestFit="1" customWidth="1"/>
    <col min="18" max="18" width="21.625" hidden="1" customWidth="1"/>
    <col min="19" max="19" width="13.375" hidden="1" customWidth="1"/>
    <col min="20" max="26" width="15" customWidth="1"/>
  </cols>
  <sheetData>
    <row r="9" spans="2:26" ht="48.2" customHeight="1" x14ac:dyDescent="0.2">
      <c r="B9" s="10"/>
      <c r="C9" s="84" t="s">
        <v>175</v>
      </c>
      <c r="D9" s="84" t="s">
        <v>176</v>
      </c>
      <c r="E9" s="84" t="s">
        <v>177</v>
      </c>
      <c r="F9" s="84" t="s">
        <v>263</v>
      </c>
      <c r="G9" s="86" t="s">
        <v>178</v>
      </c>
      <c r="H9" s="84" t="s">
        <v>200</v>
      </c>
      <c r="I9" s="84" t="s">
        <v>179</v>
      </c>
      <c r="J9" s="84" t="s">
        <v>180</v>
      </c>
      <c r="K9" s="85"/>
      <c r="L9" s="85"/>
      <c r="M9" s="84" t="s">
        <v>181</v>
      </c>
      <c r="N9" s="84" t="s">
        <v>182</v>
      </c>
      <c r="O9" s="84" t="s">
        <v>183</v>
      </c>
      <c r="P9" s="85" t="s">
        <v>184</v>
      </c>
      <c r="Q9" s="85" t="s">
        <v>185</v>
      </c>
      <c r="R9" s="84" t="s">
        <v>186</v>
      </c>
      <c r="S9" s="84" t="s">
        <v>187</v>
      </c>
      <c r="T9" s="84" t="s">
        <v>188</v>
      </c>
      <c r="U9" s="84" t="s">
        <v>189</v>
      </c>
      <c r="V9" s="84" t="s">
        <v>190</v>
      </c>
      <c r="W9" s="84" t="s">
        <v>191</v>
      </c>
      <c r="X9" s="84" t="s">
        <v>192</v>
      </c>
      <c r="Y9" s="84" t="s">
        <v>193</v>
      </c>
      <c r="Z9" s="84" t="s">
        <v>194</v>
      </c>
    </row>
    <row r="10" spans="2:26" ht="73.5" customHeight="1" thickBot="1" x14ac:dyDescent="0.25">
      <c r="B10" s="10"/>
      <c r="C10" s="84"/>
      <c r="D10" s="84"/>
      <c r="E10" s="84"/>
      <c r="F10" s="84"/>
      <c r="G10" s="87"/>
      <c r="H10" s="84"/>
      <c r="I10" s="84"/>
      <c r="J10" s="38" t="s">
        <v>195</v>
      </c>
      <c r="K10" s="38" t="s">
        <v>196</v>
      </c>
      <c r="L10" s="38" t="s">
        <v>197</v>
      </c>
      <c r="M10" s="84"/>
      <c r="N10" s="84"/>
      <c r="O10" s="38" t="s">
        <v>52</v>
      </c>
      <c r="P10" s="38" t="s">
        <v>198</v>
      </c>
      <c r="Q10" s="38" t="s">
        <v>199</v>
      </c>
      <c r="R10" s="84"/>
      <c r="S10" s="84"/>
      <c r="T10" s="84"/>
      <c r="U10" s="84"/>
      <c r="V10" s="84"/>
      <c r="W10" s="84"/>
      <c r="X10" s="84"/>
      <c r="Y10" s="84"/>
      <c r="Z10" s="84"/>
    </row>
    <row r="11" spans="2:26" ht="20.100000000000001" customHeight="1" thickBot="1" x14ac:dyDescent="0.25">
      <c r="B11" s="3" t="s">
        <v>22</v>
      </c>
      <c r="C11" s="18">
        <v>9753</v>
      </c>
      <c r="D11" s="18">
        <v>7071</v>
      </c>
      <c r="E11" s="18">
        <v>2682</v>
      </c>
      <c r="F11" s="18">
        <v>16</v>
      </c>
      <c r="G11" s="18">
        <v>10811</v>
      </c>
      <c r="H11" s="18">
        <v>91</v>
      </c>
      <c r="I11" s="18">
        <v>5</v>
      </c>
      <c r="J11" s="18">
        <v>7788</v>
      </c>
      <c r="K11" s="18">
        <v>184</v>
      </c>
      <c r="L11" s="18">
        <v>1285</v>
      </c>
      <c r="M11" s="18">
        <v>982</v>
      </c>
      <c r="N11" s="18">
        <v>476</v>
      </c>
      <c r="O11" s="18">
        <v>820</v>
      </c>
      <c r="P11" s="18">
        <v>541</v>
      </c>
      <c r="Q11" s="18">
        <v>279</v>
      </c>
      <c r="R11" s="31">
        <v>8801026</v>
      </c>
      <c r="S11" s="31">
        <v>4466462</v>
      </c>
      <c r="T11" s="39">
        <f>+(G11/R11)*100</f>
        <v>0.1228379509389019</v>
      </c>
      <c r="U11" s="39">
        <f>+G11/S11*100</f>
        <v>0.24204840430748095</v>
      </c>
      <c r="V11" s="39">
        <f t="shared" ref="V11:V28" si="0">+C11/S11*100</f>
        <v>0.218360751753849</v>
      </c>
      <c r="W11" s="41">
        <f t="shared" ref="W11:W28" si="1">+O11/G11</f>
        <v>7.5848672648228657E-2</v>
      </c>
      <c r="X11" s="41">
        <f t="shared" ref="X11:X28" si="2">O11/C11</f>
        <v>8.4076694350456269E-2</v>
      </c>
      <c r="Y11" s="41">
        <f>'Órdenes y Medidas'!C12/'Denuncias-Renuncias'!G11</f>
        <v>0.2125612801775969</v>
      </c>
      <c r="Z11" s="41">
        <f>'Órdenes y Medidas'!C12/'Denuncias-Renuncias'!C11</f>
        <v>0.23561980928944939</v>
      </c>
    </row>
    <row r="12" spans="2:26" ht="20.100000000000001" customHeight="1" thickBot="1" x14ac:dyDescent="0.25">
      <c r="B12" s="4" t="s">
        <v>23</v>
      </c>
      <c r="C12" s="19">
        <v>1180</v>
      </c>
      <c r="D12" s="19">
        <v>599</v>
      </c>
      <c r="E12" s="19">
        <v>581</v>
      </c>
      <c r="F12" s="19">
        <v>3</v>
      </c>
      <c r="G12" s="19">
        <v>1200</v>
      </c>
      <c r="H12" s="19">
        <v>20</v>
      </c>
      <c r="I12" s="19">
        <v>6</v>
      </c>
      <c r="J12" s="19">
        <v>721</v>
      </c>
      <c r="K12" s="19">
        <v>12</v>
      </c>
      <c r="L12" s="19">
        <v>305</v>
      </c>
      <c r="M12" s="19">
        <v>110</v>
      </c>
      <c r="N12" s="19">
        <v>26</v>
      </c>
      <c r="O12" s="19">
        <v>170</v>
      </c>
      <c r="P12" s="19">
        <v>93</v>
      </c>
      <c r="Q12" s="19">
        <v>77</v>
      </c>
      <c r="R12" s="19">
        <v>1351591</v>
      </c>
      <c r="S12" s="19">
        <v>683316</v>
      </c>
      <c r="T12" s="39">
        <f t="shared" ref="T12:T28" si="3">+(G12/R12)*100</f>
        <v>8.8784255000218262E-2</v>
      </c>
      <c r="U12" s="39">
        <f t="shared" ref="U12:U28" si="4">+G12/S12*100</f>
        <v>0.17561421070192998</v>
      </c>
      <c r="V12" s="39">
        <f t="shared" si="0"/>
        <v>0.17268730719023118</v>
      </c>
      <c r="W12" s="42">
        <f t="shared" si="1"/>
        <v>0.14166666666666666</v>
      </c>
      <c r="X12" s="42">
        <f t="shared" si="2"/>
        <v>0.1440677966101695</v>
      </c>
      <c r="Y12" s="42">
        <f>'Órdenes y Medidas'!C13/'Denuncias-Renuncias'!G12</f>
        <v>0.185</v>
      </c>
      <c r="Z12" s="42">
        <f>'Órdenes y Medidas'!C13/'Denuncias-Renuncias'!C12</f>
        <v>0.18813559322033899</v>
      </c>
    </row>
    <row r="13" spans="2:26" ht="20.100000000000001" customHeight="1" thickBot="1" x14ac:dyDescent="0.25">
      <c r="B13" s="4" t="s">
        <v>24</v>
      </c>
      <c r="C13" s="19">
        <v>769</v>
      </c>
      <c r="D13" s="19">
        <v>525</v>
      </c>
      <c r="E13" s="19">
        <v>244</v>
      </c>
      <c r="F13" s="19">
        <v>16</v>
      </c>
      <c r="G13" s="19">
        <v>885</v>
      </c>
      <c r="H13" s="19">
        <v>20</v>
      </c>
      <c r="I13" s="19">
        <v>1</v>
      </c>
      <c r="J13" s="19">
        <v>457</v>
      </c>
      <c r="K13" s="19">
        <v>7</v>
      </c>
      <c r="L13" s="19">
        <v>205</v>
      </c>
      <c r="M13" s="19">
        <v>152</v>
      </c>
      <c r="N13" s="19">
        <v>43</v>
      </c>
      <c r="O13" s="19">
        <v>112</v>
      </c>
      <c r="P13" s="19">
        <v>76</v>
      </c>
      <c r="Q13" s="19">
        <v>36</v>
      </c>
      <c r="R13" s="19">
        <v>1009599</v>
      </c>
      <c r="S13" s="19">
        <v>528121</v>
      </c>
      <c r="T13" s="39">
        <f t="shared" si="3"/>
        <v>8.765856543043328E-2</v>
      </c>
      <c r="U13" s="39">
        <f t="shared" si="4"/>
        <v>0.16757523370591207</v>
      </c>
      <c r="V13" s="39">
        <f t="shared" si="0"/>
        <v>0.14561057030491117</v>
      </c>
      <c r="W13" s="42">
        <f t="shared" si="1"/>
        <v>0.12655367231638417</v>
      </c>
      <c r="X13" s="42">
        <f t="shared" si="2"/>
        <v>0.14564369310793238</v>
      </c>
      <c r="Y13" s="42">
        <f>'Órdenes y Medidas'!C14/'Denuncias-Renuncias'!G13</f>
        <v>0.24180790960451978</v>
      </c>
      <c r="Z13" s="42">
        <f>'Órdenes y Medidas'!C14/'Denuncias-Renuncias'!C13</f>
        <v>0.27828348504551365</v>
      </c>
    </row>
    <row r="14" spans="2:26" ht="20.100000000000001" customHeight="1" thickBot="1" x14ac:dyDescent="0.25">
      <c r="B14" s="4" t="s">
        <v>25</v>
      </c>
      <c r="C14" s="19">
        <v>1707</v>
      </c>
      <c r="D14" s="19">
        <v>910</v>
      </c>
      <c r="E14" s="19">
        <v>797</v>
      </c>
      <c r="F14" s="19">
        <v>0</v>
      </c>
      <c r="G14" s="19">
        <v>1878</v>
      </c>
      <c r="H14" s="19">
        <v>112</v>
      </c>
      <c r="I14" s="19">
        <v>9</v>
      </c>
      <c r="J14" s="19">
        <v>1023</v>
      </c>
      <c r="K14" s="19">
        <v>55</v>
      </c>
      <c r="L14" s="19">
        <v>437</v>
      </c>
      <c r="M14" s="19">
        <v>198</v>
      </c>
      <c r="N14" s="19">
        <v>44</v>
      </c>
      <c r="O14" s="19">
        <v>333</v>
      </c>
      <c r="P14" s="19">
        <v>154</v>
      </c>
      <c r="Q14" s="19">
        <v>179</v>
      </c>
      <c r="R14" s="19">
        <v>1231768</v>
      </c>
      <c r="S14" s="19">
        <v>617858</v>
      </c>
      <c r="T14" s="39">
        <f t="shared" si="3"/>
        <v>0.1524637756460632</v>
      </c>
      <c r="U14" s="39">
        <f t="shared" si="4"/>
        <v>0.3039533355560663</v>
      </c>
      <c r="V14" s="39">
        <f t="shared" si="0"/>
        <v>0.27627707337284618</v>
      </c>
      <c r="W14" s="42">
        <f t="shared" si="1"/>
        <v>0.17731629392971246</v>
      </c>
      <c r="X14" s="42">
        <f t="shared" si="2"/>
        <v>0.19507908611599298</v>
      </c>
      <c r="Y14" s="42">
        <f>'Órdenes y Medidas'!C15/'Denuncias-Renuncias'!G14</f>
        <v>0.22364217252396165</v>
      </c>
      <c r="Z14" s="42">
        <f>'Órdenes y Medidas'!C15/'Denuncias-Renuncias'!C14</f>
        <v>0.24604569420035149</v>
      </c>
    </row>
    <row r="15" spans="2:26" ht="20.100000000000001" customHeight="1" thickBot="1" x14ac:dyDescent="0.25">
      <c r="B15" s="4" t="s">
        <v>26</v>
      </c>
      <c r="C15" s="19">
        <v>3817</v>
      </c>
      <c r="D15" s="19">
        <v>2302</v>
      </c>
      <c r="E15" s="19">
        <v>1515</v>
      </c>
      <c r="F15" s="19">
        <v>0</v>
      </c>
      <c r="G15" s="19">
        <v>4001</v>
      </c>
      <c r="H15" s="19">
        <v>23</v>
      </c>
      <c r="I15" s="19">
        <v>1</v>
      </c>
      <c r="J15" s="19">
        <v>2482</v>
      </c>
      <c r="K15" s="19">
        <v>54</v>
      </c>
      <c r="L15" s="19">
        <v>974</v>
      </c>
      <c r="M15" s="19">
        <v>435</v>
      </c>
      <c r="N15" s="19">
        <v>32</v>
      </c>
      <c r="O15" s="19">
        <v>412</v>
      </c>
      <c r="P15" s="19">
        <v>203</v>
      </c>
      <c r="Q15" s="19">
        <v>209</v>
      </c>
      <c r="R15" s="19">
        <v>2238754</v>
      </c>
      <c r="S15" s="19">
        <v>1133717</v>
      </c>
      <c r="T15" s="39">
        <f t="shared" si="3"/>
        <v>0.17871548191538686</v>
      </c>
      <c r="U15" s="39">
        <f t="shared" si="4"/>
        <v>0.35290994136984805</v>
      </c>
      <c r="V15" s="39">
        <f t="shared" si="0"/>
        <v>0.33668014151679831</v>
      </c>
      <c r="W15" s="42">
        <f t="shared" si="1"/>
        <v>0.10297425643589103</v>
      </c>
      <c r="X15" s="42">
        <f t="shared" si="2"/>
        <v>0.10793817133874771</v>
      </c>
      <c r="Y15" s="42">
        <f>'Órdenes y Medidas'!C16/'Denuncias-Renuncias'!G15</f>
        <v>0.1417145713571607</v>
      </c>
      <c r="Z15" s="42">
        <f>'Órdenes y Medidas'!C16/'Denuncias-Renuncias'!C15</f>
        <v>0.14854597851716006</v>
      </c>
    </row>
    <row r="16" spans="2:26" ht="20.100000000000001" customHeight="1" thickBot="1" x14ac:dyDescent="0.25">
      <c r="B16" s="4" t="s">
        <v>27</v>
      </c>
      <c r="C16" s="19">
        <v>488</v>
      </c>
      <c r="D16" s="19">
        <v>315</v>
      </c>
      <c r="E16" s="19">
        <v>173</v>
      </c>
      <c r="F16" s="19">
        <v>0</v>
      </c>
      <c r="G16" s="19">
        <v>545</v>
      </c>
      <c r="H16" s="19">
        <v>0</v>
      </c>
      <c r="I16" s="19">
        <v>0</v>
      </c>
      <c r="J16" s="19">
        <v>344</v>
      </c>
      <c r="K16" s="19">
        <v>6</v>
      </c>
      <c r="L16" s="19">
        <v>140</v>
      </c>
      <c r="M16" s="19">
        <v>30</v>
      </c>
      <c r="N16" s="19">
        <v>25</v>
      </c>
      <c r="O16" s="19">
        <v>73</v>
      </c>
      <c r="P16" s="19">
        <v>44</v>
      </c>
      <c r="Q16" s="19">
        <v>29</v>
      </c>
      <c r="R16" s="19">
        <v>590851</v>
      </c>
      <c r="S16" s="19">
        <v>304529</v>
      </c>
      <c r="T16" s="39">
        <f t="shared" si="3"/>
        <v>9.2239837116294965E-2</v>
      </c>
      <c r="U16" s="39">
        <f t="shared" si="4"/>
        <v>0.1789648933270723</v>
      </c>
      <c r="V16" s="39">
        <f t="shared" si="0"/>
        <v>0.16024746411671795</v>
      </c>
      <c r="W16" s="42">
        <f t="shared" si="1"/>
        <v>0.13394495412844037</v>
      </c>
      <c r="X16" s="42">
        <f t="shared" si="2"/>
        <v>0.14959016393442623</v>
      </c>
      <c r="Y16" s="42">
        <f>'Órdenes y Medidas'!C17/'Denuncias-Renuncias'!G16</f>
        <v>0.20917431192660552</v>
      </c>
      <c r="Z16" s="42">
        <f>'Órdenes y Medidas'!C17/'Denuncias-Renuncias'!C16</f>
        <v>0.23360655737704919</v>
      </c>
    </row>
    <row r="17" spans="2:28" ht="20.100000000000001" customHeight="1" thickBot="1" x14ac:dyDescent="0.25">
      <c r="B17" s="4" t="s">
        <v>28</v>
      </c>
      <c r="C17" s="19">
        <v>1444</v>
      </c>
      <c r="D17" s="19">
        <v>914</v>
      </c>
      <c r="E17" s="19">
        <v>530</v>
      </c>
      <c r="F17" s="19">
        <v>11</v>
      </c>
      <c r="G17" s="19">
        <v>1542</v>
      </c>
      <c r="H17" s="19">
        <v>4</v>
      </c>
      <c r="I17" s="19">
        <v>0</v>
      </c>
      <c r="J17" s="19">
        <v>1120</v>
      </c>
      <c r="K17" s="19">
        <v>44</v>
      </c>
      <c r="L17" s="19">
        <v>337</v>
      </c>
      <c r="M17" s="19">
        <v>32</v>
      </c>
      <c r="N17" s="19">
        <v>5</v>
      </c>
      <c r="O17" s="19">
        <v>147</v>
      </c>
      <c r="P17" s="19">
        <v>74</v>
      </c>
      <c r="Q17" s="19">
        <v>73</v>
      </c>
      <c r="R17" s="19">
        <v>2391682</v>
      </c>
      <c r="S17" s="19">
        <v>1214178</v>
      </c>
      <c r="T17" s="39">
        <f t="shared" si="3"/>
        <v>6.447345424684385E-2</v>
      </c>
      <c r="U17" s="39">
        <f t="shared" si="4"/>
        <v>0.12699950089690309</v>
      </c>
      <c r="V17" s="39">
        <f t="shared" si="0"/>
        <v>0.1189281966894475</v>
      </c>
      <c r="W17" s="42">
        <f t="shared" si="1"/>
        <v>9.5330739299610889E-2</v>
      </c>
      <c r="X17" s="42">
        <f t="shared" si="2"/>
        <v>0.1018005540166205</v>
      </c>
      <c r="Y17" s="42">
        <f>'Órdenes y Medidas'!C18/'Denuncias-Renuncias'!G17</f>
        <v>0.30869001297016863</v>
      </c>
      <c r="Z17" s="42">
        <f>'Órdenes y Medidas'!C18/'Denuncias-Renuncias'!C17</f>
        <v>0.32963988919667592</v>
      </c>
    </row>
    <row r="18" spans="2:28" ht="20.100000000000001" customHeight="1" thickBot="1" x14ac:dyDescent="0.25">
      <c r="B18" s="4" t="s">
        <v>29</v>
      </c>
      <c r="C18" s="19">
        <v>1562</v>
      </c>
      <c r="D18" s="19">
        <v>974</v>
      </c>
      <c r="E18" s="19">
        <v>588</v>
      </c>
      <c r="F18" s="19">
        <v>9</v>
      </c>
      <c r="G18" s="19">
        <v>1799</v>
      </c>
      <c r="H18" s="19">
        <v>17</v>
      </c>
      <c r="I18" s="19">
        <v>11</v>
      </c>
      <c r="J18" s="19">
        <v>1335</v>
      </c>
      <c r="K18" s="19">
        <v>31</v>
      </c>
      <c r="L18" s="19">
        <v>267</v>
      </c>
      <c r="M18" s="19">
        <v>90</v>
      </c>
      <c r="N18" s="19">
        <v>48</v>
      </c>
      <c r="O18" s="19">
        <v>238</v>
      </c>
      <c r="P18" s="19">
        <v>145</v>
      </c>
      <c r="Q18" s="19">
        <v>93</v>
      </c>
      <c r="R18" s="19">
        <v>2104433</v>
      </c>
      <c r="S18" s="19">
        <v>1049210</v>
      </c>
      <c r="T18" s="39">
        <f t="shared" si="3"/>
        <v>8.5486209349501741E-2</v>
      </c>
      <c r="U18" s="39">
        <f t="shared" si="4"/>
        <v>0.17146233833074409</v>
      </c>
      <c r="V18" s="39">
        <f t="shared" si="0"/>
        <v>0.14887391465960104</v>
      </c>
      <c r="W18" s="42">
        <f t="shared" si="1"/>
        <v>0.13229571984435798</v>
      </c>
      <c r="X18" s="42">
        <f t="shared" si="2"/>
        <v>0.15236875800256081</v>
      </c>
      <c r="Y18" s="42">
        <f>'Órdenes y Medidas'!C19/'Denuncias-Renuncias'!G18</f>
        <v>0.24735964424680379</v>
      </c>
      <c r="Z18" s="42">
        <f>'Órdenes y Medidas'!C19/'Denuncias-Renuncias'!C18</f>
        <v>0.28489116517285529</v>
      </c>
      <c r="AB18" s="58"/>
    </row>
    <row r="19" spans="2:28" ht="20.100000000000001" customHeight="1" thickBot="1" x14ac:dyDescent="0.25">
      <c r="B19" s="4" t="s">
        <v>30</v>
      </c>
      <c r="C19" s="19">
        <v>6245</v>
      </c>
      <c r="D19" s="19">
        <v>3396</v>
      </c>
      <c r="E19" s="19">
        <v>2849</v>
      </c>
      <c r="F19" s="19">
        <v>3</v>
      </c>
      <c r="G19" s="19">
        <v>6382</v>
      </c>
      <c r="H19" s="19">
        <v>20</v>
      </c>
      <c r="I19" s="19">
        <v>2</v>
      </c>
      <c r="J19" s="19">
        <v>4839</v>
      </c>
      <c r="K19" s="19">
        <v>73</v>
      </c>
      <c r="L19" s="19">
        <v>965</v>
      </c>
      <c r="M19" s="19">
        <v>422</v>
      </c>
      <c r="N19" s="19">
        <v>61</v>
      </c>
      <c r="O19" s="19">
        <v>753</v>
      </c>
      <c r="P19" s="19">
        <v>381</v>
      </c>
      <c r="Q19" s="19">
        <v>372</v>
      </c>
      <c r="R19" s="19">
        <v>8012231</v>
      </c>
      <c r="S19" s="19">
        <v>4068533</v>
      </c>
      <c r="T19" s="39">
        <f t="shared" si="3"/>
        <v>7.9653220182992729E-2</v>
      </c>
      <c r="U19" s="39">
        <f t="shared" si="4"/>
        <v>0.156862436657144</v>
      </c>
      <c r="V19" s="39">
        <f t="shared" si="0"/>
        <v>0.15349512957127298</v>
      </c>
      <c r="W19" s="42">
        <f t="shared" si="1"/>
        <v>0.11798809150736446</v>
      </c>
      <c r="X19" s="42">
        <f t="shared" si="2"/>
        <v>0.12057646116893515</v>
      </c>
      <c r="Y19" s="42">
        <f>'Órdenes y Medidas'!C20/'Denuncias-Renuncias'!G19</f>
        <v>0.22579128799749296</v>
      </c>
      <c r="Z19" s="42">
        <f>'Órdenes y Medidas'!C20/'Denuncias-Renuncias'!C19</f>
        <v>0.23074459567654124</v>
      </c>
      <c r="AB19" s="58"/>
    </row>
    <row r="20" spans="2:28" ht="20.100000000000001" customHeight="1" thickBot="1" x14ac:dyDescent="0.25">
      <c r="B20" s="4" t="s">
        <v>31</v>
      </c>
      <c r="C20" s="19">
        <v>6497</v>
      </c>
      <c r="D20" s="19">
        <v>3793</v>
      </c>
      <c r="E20" s="19">
        <v>2704</v>
      </c>
      <c r="F20" s="19">
        <v>11</v>
      </c>
      <c r="G20" s="19">
        <v>6982</v>
      </c>
      <c r="H20" s="19">
        <v>51</v>
      </c>
      <c r="I20" s="19">
        <v>27</v>
      </c>
      <c r="J20" s="19">
        <v>4617</v>
      </c>
      <c r="K20" s="19">
        <v>251</v>
      </c>
      <c r="L20" s="19">
        <v>917</v>
      </c>
      <c r="M20" s="19">
        <v>627</v>
      </c>
      <c r="N20" s="19">
        <v>492</v>
      </c>
      <c r="O20" s="19">
        <v>1035</v>
      </c>
      <c r="P20" s="19">
        <v>543</v>
      </c>
      <c r="Q20" s="19">
        <v>492</v>
      </c>
      <c r="R20" s="19">
        <v>5319285</v>
      </c>
      <c r="S20" s="19">
        <v>2703433</v>
      </c>
      <c r="T20" s="39">
        <f t="shared" si="3"/>
        <v>0.13125824241415904</v>
      </c>
      <c r="U20" s="39">
        <f t="shared" si="4"/>
        <v>0.25826421442661979</v>
      </c>
      <c r="V20" s="39">
        <f t="shared" si="0"/>
        <v>0.24032406203519746</v>
      </c>
      <c r="W20" s="42">
        <f t="shared" si="1"/>
        <v>0.14823832712689775</v>
      </c>
      <c r="X20" s="42">
        <f t="shared" si="2"/>
        <v>0.15930429428967216</v>
      </c>
      <c r="Y20" s="42">
        <f>'Órdenes y Medidas'!C21/'Denuncias-Renuncias'!G20</f>
        <v>0.17903179604697794</v>
      </c>
      <c r="Z20" s="42">
        <f>'Órdenes y Medidas'!C21/'Denuncias-Renuncias'!C20</f>
        <v>0.19239649068800985</v>
      </c>
      <c r="AB20" s="58"/>
    </row>
    <row r="21" spans="2:28" ht="20.100000000000001" customHeight="1" thickBot="1" x14ac:dyDescent="0.25">
      <c r="B21" s="4" t="s">
        <v>32</v>
      </c>
      <c r="C21" s="19">
        <v>749</v>
      </c>
      <c r="D21" s="19">
        <v>672</v>
      </c>
      <c r="E21" s="19">
        <v>77</v>
      </c>
      <c r="F21" s="19">
        <v>9</v>
      </c>
      <c r="G21" s="19">
        <v>797</v>
      </c>
      <c r="H21" s="19">
        <v>0</v>
      </c>
      <c r="I21" s="19">
        <v>0</v>
      </c>
      <c r="J21" s="19">
        <v>582</v>
      </c>
      <c r="K21" s="19">
        <v>14</v>
      </c>
      <c r="L21" s="19">
        <v>145</v>
      </c>
      <c r="M21" s="19">
        <v>48</v>
      </c>
      <c r="N21" s="19">
        <v>8</v>
      </c>
      <c r="O21" s="19">
        <v>21</v>
      </c>
      <c r="P21" s="19">
        <v>21</v>
      </c>
      <c r="Q21" s="19">
        <v>0</v>
      </c>
      <c r="R21" s="19">
        <v>1054681</v>
      </c>
      <c r="S21" s="19">
        <v>533004</v>
      </c>
      <c r="T21" s="39">
        <f t="shared" si="3"/>
        <v>7.5567873129410698E-2</v>
      </c>
      <c r="U21" s="39">
        <f t="shared" si="4"/>
        <v>0.14952983467291053</v>
      </c>
      <c r="V21" s="39">
        <f t="shared" si="0"/>
        <v>0.14052427373903387</v>
      </c>
      <c r="W21" s="42">
        <f t="shared" si="1"/>
        <v>2.6348808030112924E-2</v>
      </c>
      <c r="X21" s="42">
        <f t="shared" si="2"/>
        <v>2.8037383177570093E-2</v>
      </c>
      <c r="Y21" s="42">
        <f>'Órdenes y Medidas'!C22/'Denuncias-Renuncias'!G21</f>
        <v>0.27854454203262236</v>
      </c>
      <c r="Z21" s="42">
        <f>'Órdenes y Medidas'!C22/'Denuncias-Renuncias'!C21</f>
        <v>0.29639519359145527</v>
      </c>
      <c r="AB21" s="58"/>
    </row>
    <row r="22" spans="2:28" ht="20.100000000000001" customHeight="1" thickBot="1" x14ac:dyDescent="0.25">
      <c r="B22" s="4" t="s">
        <v>33</v>
      </c>
      <c r="C22" s="19">
        <v>1862</v>
      </c>
      <c r="D22" s="19">
        <v>1493</v>
      </c>
      <c r="E22" s="19">
        <v>369</v>
      </c>
      <c r="F22" s="19">
        <v>3</v>
      </c>
      <c r="G22" s="19">
        <v>2051</v>
      </c>
      <c r="H22" s="19">
        <v>17</v>
      </c>
      <c r="I22" s="19">
        <v>0</v>
      </c>
      <c r="J22" s="19">
        <v>1684</v>
      </c>
      <c r="K22" s="19">
        <v>21</v>
      </c>
      <c r="L22" s="19">
        <v>231</v>
      </c>
      <c r="M22" s="19">
        <v>62</v>
      </c>
      <c r="N22" s="19">
        <v>36</v>
      </c>
      <c r="O22" s="19">
        <v>121</v>
      </c>
      <c r="P22" s="19">
        <v>94</v>
      </c>
      <c r="Q22" s="19">
        <v>27</v>
      </c>
      <c r="R22" s="19">
        <v>2705833</v>
      </c>
      <c r="S22" s="19">
        <v>1404089</v>
      </c>
      <c r="T22" s="39">
        <f t="shared" si="3"/>
        <v>7.5799208598609003E-2</v>
      </c>
      <c r="U22" s="39">
        <f t="shared" si="4"/>
        <v>0.14607336144646102</v>
      </c>
      <c r="V22" s="39">
        <f t="shared" si="0"/>
        <v>0.13261267626197484</v>
      </c>
      <c r="W22" s="42">
        <f t="shared" si="1"/>
        <v>5.899561189663579E-2</v>
      </c>
      <c r="X22" s="42">
        <f t="shared" si="2"/>
        <v>6.4983888292158967E-2</v>
      </c>
      <c r="Y22" s="42">
        <f>'Órdenes y Medidas'!C23/'Denuncias-Renuncias'!G22</f>
        <v>0.22281813749390542</v>
      </c>
      <c r="Z22" s="42">
        <f>'Órdenes y Medidas'!C23/'Denuncias-Renuncias'!C22</f>
        <v>0.24543501611170784</v>
      </c>
      <c r="AB22" s="58"/>
    </row>
    <row r="23" spans="2:28" ht="20.100000000000001" customHeight="1" thickBot="1" x14ac:dyDescent="0.25">
      <c r="B23" s="4" t="s">
        <v>34</v>
      </c>
      <c r="C23" s="19">
        <v>7011</v>
      </c>
      <c r="D23" s="19">
        <v>3820</v>
      </c>
      <c r="E23" s="19">
        <v>3191</v>
      </c>
      <c r="F23" s="19">
        <v>5</v>
      </c>
      <c r="G23" s="19">
        <v>7996</v>
      </c>
      <c r="H23" s="19">
        <v>78</v>
      </c>
      <c r="I23" s="19">
        <v>38</v>
      </c>
      <c r="J23" s="19">
        <v>5698</v>
      </c>
      <c r="K23" s="19">
        <v>66</v>
      </c>
      <c r="L23" s="19">
        <v>1578</v>
      </c>
      <c r="M23" s="19">
        <v>330</v>
      </c>
      <c r="N23" s="19">
        <v>208</v>
      </c>
      <c r="O23" s="19">
        <v>888</v>
      </c>
      <c r="P23" s="19">
        <v>422</v>
      </c>
      <c r="Q23" s="19">
        <v>466</v>
      </c>
      <c r="R23" s="19">
        <v>7009268</v>
      </c>
      <c r="S23" s="19">
        <v>3653105</v>
      </c>
      <c r="T23" s="39">
        <f t="shared" si="3"/>
        <v>0.1140775327751771</v>
      </c>
      <c r="U23" s="39">
        <f t="shared" si="4"/>
        <v>0.21888229328201628</v>
      </c>
      <c r="V23" s="39">
        <f t="shared" si="0"/>
        <v>0.19191892923964682</v>
      </c>
      <c r="W23" s="42">
        <f t="shared" si="1"/>
        <v>0.11105552776388194</v>
      </c>
      <c r="X23" s="42">
        <f t="shared" si="2"/>
        <v>0.12665810868635002</v>
      </c>
      <c r="Y23" s="42">
        <f>'Órdenes y Medidas'!C24/'Denuncias-Renuncias'!G23</f>
        <v>0.19159579789894948</v>
      </c>
      <c r="Z23" s="42">
        <f>'Órdenes y Medidas'!C24/'Denuncias-Renuncias'!C23</f>
        <v>0.21851376408500928</v>
      </c>
      <c r="AB23" s="58"/>
    </row>
    <row r="24" spans="2:28" ht="20.100000000000001" customHeight="1" thickBot="1" x14ac:dyDescent="0.25">
      <c r="B24" s="4" t="s">
        <v>35</v>
      </c>
      <c r="C24" s="19">
        <v>1845</v>
      </c>
      <c r="D24" s="19">
        <v>1206</v>
      </c>
      <c r="E24" s="19">
        <v>639</v>
      </c>
      <c r="F24" s="19">
        <v>4</v>
      </c>
      <c r="G24" s="19">
        <v>1985</v>
      </c>
      <c r="H24" s="19">
        <v>15</v>
      </c>
      <c r="I24" s="19">
        <v>0</v>
      </c>
      <c r="J24" s="19">
        <v>1345</v>
      </c>
      <c r="K24" s="19">
        <v>35</v>
      </c>
      <c r="L24" s="19">
        <v>468</v>
      </c>
      <c r="M24" s="19">
        <v>97</v>
      </c>
      <c r="N24" s="19">
        <v>25</v>
      </c>
      <c r="O24" s="19">
        <v>150</v>
      </c>
      <c r="P24" s="19">
        <v>85</v>
      </c>
      <c r="Q24" s="19">
        <v>65</v>
      </c>
      <c r="R24" s="19">
        <v>1568492</v>
      </c>
      <c r="S24" s="19">
        <v>782454</v>
      </c>
      <c r="T24" s="39">
        <f t="shared" si="3"/>
        <v>0.12655467799644499</v>
      </c>
      <c r="U24" s="39">
        <f t="shared" si="4"/>
        <v>0.25368903475475874</v>
      </c>
      <c r="V24" s="39">
        <f t="shared" si="0"/>
        <v>0.23579660912973799</v>
      </c>
      <c r="W24" s="42">
        <f t="shared" si="1"/>
        <v>7.5566750629722929E-2</v>
      </c>
      <c r="X24" s="42">
        <f t="shared" si="2"/>
        <v>8.1300813008130079E-2</v>
      </c>
      <c r="Y24" s="42">
        <f>'Órdenes y Medidas'!C25/'Denuncias-Renuncias'!G24</f>
        <v>0.21158690176322417</v>
      </c>
      <c r="Z24" s="42">
        <f>'Órdenes y Medidas'!C25/'Denuncias-Renuncias'!C24</f>
        <v>0.22764227642276422</v>
      </c>
      <c r="AB24" s="58"/>
    </row>
    <row r="25" spans="2:28" ht="20.100000000000001" customHeight="1" thickBot="1" x14ac:dyDescent="0.25">
      <c r="B25" s="4" t="s">
        <v>36</v>
      </c>
      <c r="C25" s="19">
        <v>805</v>
      </c>
      <c r="D25" s="19">
        <v>389</v>
      </c>
      <c r="E25" s="19">
        <v>416</v>
      </c>
      <c r="F25" s="19">
        <v>3</v>
      </c>
      <c r="G25" s="19">
        <v>949</v>
      </c>
      <c r="H25" s="19">
        <v>0</v>
      </c>
      <c r="I25" s="19">
        <v>0</v>
      </c>
      <c r="J25" s="19">
        <v>756</v>
      </c>
      <c r="K25" s="19">
        <v>3</v>
      </c>
      <c r="L25" s="19">
        <v>73</v>
      </c>
      <c r="M25" s="19">
        <v>68</v>
      </c>
      <c r="N25" s="19">
        <v>49</v>
      </c>
      <c r="O25" s="19">
        <v>37</v>
      </c>
      <c r="P25" s="19">
        <v>19</v>
      </c>
      <c r="Q25" s="19">
        <v>18</v>
      </c>
      <c r="R25" s="19">
        <v>678333</v>
      </c>
      <c r="S25" s="19">
        <v>342414</v>
      </c>
      <c r="T25" s="39">
        <f t="shared" si="3"/>
        <v>0.1399017886495276</v>
      </c>
      <c r="U25" s="39">
        <f t="shared" si="4"/>
        <v>0.2771498828903024</v>
      </c>
      <c r="V25" s="39">
        <f t="shared" si="0"/>
        <v>0.23509552763613636</v>
      </c>
      <c r="W25" s="42">
        <f t="shared" si="1"/>
        <v>3.8988408851422553E-2</v>
      </c>
      <c r="X25" s="42">
        <f t="shared" si="2"/>
        <v>4.5962732919254658E-2</v>
      </c>
      <c r="Y25" s="42">
        <f>'Órdenes y Medidas'!C26/'Denuncias-Renuncias'!G25</f>
        <v>7.0600632244467859E-2</v>
      </c>
      <c r="Z25" s="42">
        <f>'Órdenes y Medidas'!C26/'Denuncias-Renuncias'!C25</f>
        <v>8.3229813664596267E-2</v>
      </c>
      <c r="AB25" s="58"/>
    </row>
    <row r="26" spans="2:28" ht="20.100000000000001" customHeight="1" thickBot="1" x14ac:dyDescent="0.25">
      <c r="B26" s="5" t="s">
        <v>37</v>
      </c>
      <c r="C26" s="19">
        <v>1747</v>
      </c>
      <c r="D26" s="19">
        <v>971</v>
      </c>
      <c r="E26" s="19">
        <v>776</v>
      </c>
      <c r="F26" s="19">
        <v>12</v>
      </c>
      <c r="G26" s="19">
        <v>1812</v>
      </c>
      <c r="H26" s="19">
        <v>33</v>
      </c>
      <c r="I26" s="19">
        <v>6</v>
      </c>
      <c r="J26" s="19">
        <v>1231</v>
      </c>
      <c r="K26" s="19">
        <v>32</v>
      </c>
      <c r="L26" s="19">
        <v>480</v>
      </c>
      <c r="M26" s="19">
        <v>22</v>
      </c>
      <c r="N26" s="19">
        <v>8</v>
      </c>
      <c r="O26" s="19">
        <v>223</v>
      </c>
      <c r="P26" s="19">
        <v>106</v>
      </c>
      <c r="Q26" s="19">
        <v>117</v>
      </c>
      <c r="R26" s="19">
        <v>2227684</v>
      </c>
      <c r="S26" s="19">
        <v>1144196</v>
      </c>
      <c r="T26" s="39">
        <f t="shared" si="3"/>
        <v>8.1340082345610951E-2</v>
      </c>
      <c r="U26" s="39">
        <f t="shared" si="4"/>
        <v>0.15836447601634684</v>
      </c>
      <c r="V26" s="39">
        <f t="shared" si="0"/>
        <v>0.15268363112613573</v>
      </c>
      <c r="W26" s="42">
        <f t="shared" si="1"/>
        <v>0.12306843267108168</v>
      </c>
      <c r="X26" s="42">
        <f t="shared" si="2"/>
        <v>0.12764739553520321</v>
      </c>
      <c r="Y26" s="42">
        <f>'Órdenes y Medidas'!C27/'Denuncias-Renuncias'!G26</f>
        <v>0.20860927152317882</v>
      </c>
      <c r="Z26" s="42">
        <f>'Órdenes y Medidas'!C27/'Denuncias-Renuncias'!C26</f>
        <v>0.21637092157985116</v>
      </c>
      <c r="AB26" s="58"/>
    </row>
    <row r="27" spans="2:28" ht="20.100000000000001" customHeight="1" thickBot="1" x14ac:dyDescent="0.25">
      <c r="B27" s="6" t="s">
        <v>38</v>
      </c>
      <c r="C27" s="20">
        <v>229</v>
      </c>
      <c r="D27" s="20">
        <v>68</v>
      </c>
      <c r="E27" s="20">
        <v>161</v>
      </c>
      <c r="F27" s="20">
        <v>0</v>
      </c>
      <c r="G27" s="20">
        <v>282</v>
      </c>
      <c r="H27" s="20">
        <v>0</v>
      </c>
      <c r="I27" s="20">
        <v>0</v>
      </c>
      <c r="J27" s="20">
        <v>224</v>
      </c>
      <c r="K27" s="20">
        <v>0</v>
      </c>
      <c r="L27" s="20">
        <v>58</v>
      </c>
      <c r="M27" s="20">
        <v>0</v>
      </c>
      <c r="N27" s="20">
        <v>0</v>
      </c>
      <c r="O27" s="20">
        <v>16</v>
      </c>
      <c r="P27" s="20">
        <v>6</v>
      </c>
      <c r="Q27" s="20">
        <v>10</v>
      </c>
      <c r="R27" s="20">
        <v>324184</v>
      </c>
      <c r="S27" s="20">
        <v>164205</v>
      </c>
      <c r="T27" s="39">
        <f t="shared" si="3"/>
        <v>8.6987636650790914E-2</v>
      </c>
      <c r="U27" s="39">
        <f t="shared" si="4"/>
        <v>0.17173654882616243</v>
      </c>
      <c r="V27" s="39">
        <f t="shared" si="0"/>
        <v>0.13945982156450779</v>
      </c>
      <c r="W27" s="43">
        <f t="shared" si="1"/>
        <v>5.6737588652482268E-2</v>
      </c>
      <c r="X27" s="43">
        <f t="shared" si="2"/>
        <v>6.9868995633187769E-2</v>
      </c>
      <c r="Y27" s="43">
        <f>'Órdenes y Medidas'!C28/'Denuncias-Renuncias'!G27</f>
        <v>0.23049645390070922</v>
      </c>
      <c r="Z27" s="43">
        <f>'Órdenes y Medidas'!C28/'Denuncias-Renuncias'!C27</f>
        <v>0.28384279475982532</v>
      </c>
      <c r="AB27" s="58"/>
    </row>
    <row r="28" spans="2:28" ht="20.100000000000001" customHeight="1" thickBot="1" x14ac:dyDescent="0.25">
      <c r="B28" s="7" t="s">
        <v>39</v>
      </c>
      <c r="C28" s="9">
        <f>SUM(C11:C27)</f>
        <v>47710</v>
      </c>
      <c r="D28" s="9">
        <f t="shared" ref="D28:Q28" si="5">SUM(D11:D27)</f>
        <v>29418</v>
      </c>
      <c r="E28" s="9">
        <f t="shared" si="5"/>
        <v>18292</v>
      </c>
      <c r="F28" s="9">
        <f t="shared" si="5"/>
        <v>105</v>
      </c>
      <c r="G28" s="9">
        <f t="shared" si="5"/>
        <v>51897</v>
      </c>
      <c r="H28" s="9">
        <f t="shared" si="5"/>
        <v>501</v>
      </c>
      <c r="I28" s="9">
        <f t="shared" si="5"/>
        <v>106</v>
      </c>
      <c r="J28" s="9">
        <f t="shared" si="5"/>
        <v>36246</v>
      </c>
      <c r="K28" s="9">
        <f t="shared" si="5"/>
        <v>888</v>
      </c>
      <c r="L28" s="9">
        <f t="shared" si="5"/>
        <v>8865</v>
      </c>
      <c r="M28" s="9">
        <f t="shared" si="5"/>
        <v>3705</v>
      </c>
      <c r="N28" s="9">
        <f t="shared" si="5"/>
        <v>1586</v>
      </c>
      <c r="O28" s="9">
        <f t="shared" si="5"/>
        <v>5549</v>
      </c>
      <c r="P28" s="9">
        <f t="shared" si="5"/>
        <v>3007</v>
      </c>
      <c r="Q28" s="9">
        <f t="shared" si="5"/>
        <v>2542</v>
      </c>
      <c r="R28" s="9">
        <f>SUM(R11:R27)</f>
        <v>48619695</v>
      </c>
      <c r="S28" s="9">
        <f>SUM(S11:S27)</f>
        <v>24792824</v>
      </c>
      <c r="T28" s="40">
        <f t="shared" si="3"/>
        <v>0.1067406942803734</v>
      </c>
      <c r="U28" s="40">
        <f t="shared" si="4"/>
        <v>0.20932266530024976</v>
      </c>
      <c r="V28" s="40">
        <f t="shared" si="0"/>
        <v>0.19243471417374641</v>
      </c>
      <c r="W28" s="44">
        <f t="shared" si="1"/>
        <v>0.10692332890147793</v>
      </c>
      <c r="X28" s="44">
        <f t="shared" si="2"/>
        <v>0.11630685390903374</v>
      </c>
      <c r="Y28" s="44">
        <f>'Órdenes y Medidas'!C29/'Denuncias-Renuncias'!G28</f>
        <v>0.20401950016378595</v>
      </c>
      <c r="Z28" s="44">
        <f>'Órdenes y Medidas'!C29/'Denuncias-Renuncias'!C28</f>
        <v>0.22192412492140012</v>
      </c>
      <c r="AB28" s="58"/>
    </row>
    <row r="29" spans="2:2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8" ht="26.25" customHeight="1" x14ac:dyDescent="0.2">
      <c r="B31" s="82" t="s">
        <v>264</v>
      </c>
      <c r="C31" s="82"/>
      <c r="D31" s="82"/>
      <c r="E31" s="82"/>
      <c r="F31" s="82"/>
      <c r="G31" s="82"/>
      <c r="H31" s="82"/>
      <c r="T31" s="53"/>
      <c r="U31" s="53"/>
    </row>
    <row r="32" spans="2:28" x14ac:dyDescent="0.2">
      <c r="T32" s="53"/>
      <c r="U32" s="53"/>
    </row>
    <row r="33" spans="18:21" x14ac:dyDescent="0.2">
      <c r="T33" s="53"/>
      <c r="U33" s="53"/>
    </row>
    <row r="34" spans="18:21" x14ac:dyDescent="0.2">
      <c r="T34" s="53"/>
      <c r="U34" s="53"/>
    </row>
    <row r="35" spans="18:21" x14ac:dyDescent="0.2">
      <c r="R35" s="98" t="s">
        <v>267</v>
      </c>
      <c r="T35" s="53"/>
      <c r="U35" s="53"/>
    </row>
    <row r="36" spans="18:21" x14ac:dyDescent="0.2">
      <c r="T36" s="53"/>
      <c r="U36" s="53"/>
    </row>
    <row r="37" spans="18:21" x14ac:dyDescent="0.2">
      <c r="T37" s="53"/>
      <c r="U37" s="53"/>
    </row>
    <row r="38" spans="18:21" x14ac:dyDescent="0.2">
      <c r="T38" s="53"/>
      <c r="U38" s="53"/>
    </row>
    <row r="39" spans="18:21" x14ac:dyDescent="0.2">
      <c r="T39" s="53"/>
      <c r="U39" s="53"/>
    </row>
    <row r="40" spans="18:21" x14ac:dyDescent="0.2">
      <c r="T40" s="53"/>
      <c r="U40" s="53"/>
    </row>
    <row r="41" spans="18:21" x14ac:dyDescent="0.2">
      <c r="T41" s="53"/>
      <c r="U41" s="53"/>
    </row>
    <row r="42" spans="18:21" x14ac:dyDescent="0.2">
      <c r="T42" s="53"/>
      <c r="U42" s="53"/>
    </row>
    <row r="43" spans="18:21" x14ac:dyDescent="0.2">
      <c r="T43" s="53"/>
      <c r="U43" s="53"/>
    </row>
    <row r="44" spans="18:21" x14ac:dyDescent="0.2">
      <c r="T44" s="53"/>
      <c r="U44" s="53"/>
    </row>
    <row r="45" spans="18:21" x14ac:dyDescent="0.2">
      <c r="T45" s="53"/>
      <c r="U45" s="53"/>
    </row>
    <row r="46" spans="18:21" x14ac:dyDescent="0.2">
      <c r="T46" s="53"/>
      <c r="U46" s="53"/>
    </row>
    <row r="47" spans="18:21" x14ac:dyDescent="0.2">
      <c r="T47" s="53"/>
      <c r="U47" s="53"/>
    </row>
  </sheetData>
  <mergeCells count="21">
    <mergeCell ref="B31:H31"/>
    <mergeCell ref="C9:C10"/>
    <mergeCell ref="D9:D10"/>
    <mergeCell ref="E9:E10"/>
    <mergeCell ref="G9:G10"/>
    <mergeCell ref="H9:H10"/>
    <mergeCell ref="F9:F10"/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88" t="s">
        <v>202</v>
      </c>
      <c r="D9" s="88" t="s">
        <v>179</v>
      </c>
      <c r="E9" s="89" t="s">
        <v>180</v>
      </c>
      <c r="F9" s="90"/>
      <c r="G9" s="91"/>
      <c r="H9" s="91" t="s">
        <v>201</v>
      </c>
      <c r="I9" s="88" t="s">
        <v>182</v>
      </c>
    </row>
    <row r="10" spans="2:9" ht="83.25" customHeight="1" x14ac:dyDescent="0.2">
      <c r="B10" s="10"/>
      <c r="C10" s="88"/>
      <c r="D10" s="88"/>
      <c r="E10" s="45" t="s">
        <v>195</v>
      </c>
      <c r="F10" s="46" t="s">
        <v>196</v>
      </c>
      <c r="G10" s="47" t="s">
        <v>197</v>
      </c>
      <c r="H10" s="91"/>
      <c r="I10" s="88"/>
    </row>
    <row r="11" spans="2:9" ht="20.100000000000001" customHeight="1" thickBot="1" x14ac:dyDescent="0.25">
      <c r="B11" s="3" t="s">
        <v>22</v>
      </c>
      <c r="C11" s="39">
        <f>'Denuncias-Renuncias'!H11/'Denuncias-Renuncias'!$G11</f>
        <v>8.4173526963278143E-3</v>
      </c>
      <c r="D11" s="39">
        <f>'Denuncias-Renuncias'!I11/'Denuncias-Renuncias'!G11</f>
        <v>4.6249190639163816E-4</v>
      </c>
      <c r="E11" s="39">
        <f>'Denuncias-Renuncias'!J11/'Denuncias-Renuncias'!G11</f>
        <v>0.72037739339561557</v>
      </c>
      <c r="F11" s="39">
        <f>'Denuncias-Renuncias'!K11/'Denuncias-Renuncias'!G11</f>
        <v>1.7019702155212285E-2</v>
      </c>
      <c r="G11" s="39">
        <f>'Denuncias-Renuncias'!L11/'Denuncias-Renuncias'!G11</f>
        <v>0.11886041994265101</v>
      </c>
      <c r="H11" s="39">
        <f>'Denuncias-Renuncias'!M11/'Denuncias-Renuncias'!G11</f>
        <v>9.0833410415317728E-2</v>
      </c>
      <c r="I11" s="39">
        <f>'Denuncias-Renuncias'!N11/'Denuncias-Renuncias'!G11</f>
        <v>4.4029229488483951E-2</v>
      </c>
    </row>
    <row r="12" spans="2:9" ht="20.100000000000001" customHeight="1" thickBot="1" x14ac:dyDescent="0.25">
      <c r="B12" s="4" t="s">
        <v>23</v>
      </c>
      <c r="C12" s="39">
        <f>'Denuncias-Renuncias'!H12/'Denuncias-Renuncias'!$G12</f>
        <v>1.6666666666666666E-2</v>
      </c>
      <c r="D12" s="39">
        <f>'Denuncias-Renuncias'!I12/'Denuncias-Renuncias'!G12</f>
        <v>5.0000000000000001E-3</v>
      </c>
      <c r="E12" s="39">
        <f>'Denuncias-Renuncias'!J12/'Denuncias-Renuncias'!G12</f>
        <v>0.60083333333333333</v>
      </c>
      <c r="F12" s="39">
        <f>'Denuncias-Renuncias'!K12/'Denuncias-Renuncias'!G12</f>
        <v>0.01</v>
      </c>
      <c r="G12" s="39">
        <f>'Denuncias-Renuncias'!L12/'Denuncias-Renuncias'!G12</f>
        <v>0.25416666666666665</v>
      </c>
      <c r="H12" s="39">
        <f>'Denuncias-Renuncias'!M12/'Denuncias-Renuncias'!G12</f>
        <v>9.166666666666666E-2</v>
      </c>
      <c r="I12" s="39">
        <f>'Denuncias-Renuncias'!N12/'Denuncias-Renuncias'!G12</f>
        <v>2.1666666666666667E-2</v>
      </c>
    </row>
    <row r="13" spans="2:9" ht="20.100000000000001" customHeight="1" thickBot="1" x14ac:dyDescent="0.25">
      <c r="B13" s="4" t="s">
        <v>24</v>
      </c>
      <c r="C13" s="39">
        <f>'Denuncias-Renuncias'!H13/'Denuncias-Renuncias'!$G13</f>
        <v>2.2598870056497175E-2</v>
      </c>
      <c r="D13" s="39">
        <f>'Denuncias-Renuncias'!I13/'Denuncias-Renuncias'!G13</f>
        <v>1.1299435028248588E-3</v>
      </c>
      <c r="E13" s="39">
        <f>'Denuncias-Renuncias'!J13/'Denuncias-Renuncias'!G13</f>
        <v>0.51638418079096049</v>
      </c>
      <c r="F13" s="39">
        <f>'Denuncias-Renuncias'!K13/'Denuncias-Renuncias'!G13</f>
        <v>7.9096045197740109E-3</v>
      </c>
      <c r="G13" s="39">
        <f>'Denuncias-Renuncias'!L13/'Denuncias-Renuncias'!G13</f>
        <v>0.23163841807909605</v>
      </c>
      <c r="H13" s="39">
        <f>'Denuncias-Renuncias'!M13/'Denuncias-Renuncias'!G13</f>
        <v>0.17175141242937852</v>
      </c>
      <c r="I13" s="39">
        <f>'Denuncias-Renuncias'!N13/'Denuncias-Renuncias'!G13</f>
        <v>4.8587570621468928E-2</v>
      </c>
    </row>
    <row r="14" spans="2:9" ht="20.100000000000001" customHeight="1" thickBot="1" x14ac:dyDescent="0.25">
      <c r="B14" s="4" t="s">
        <v>25</v>
      </c>
      <c r="C14" s="39">
        <f>'Denuncias-Renuncias'!H14/'Denuncias-Renuncias'!$G14</f>
        <v>5.9637912673056445E-2</v>
      </c>
      <c r="D14" s="39">
        <f>'Denuncias-Renuncias'!I14/'Denuncias-Renuncias'!G14</f>
        <v>4.7923322683706068E-3</v>
      </c>
      <c r="E14" s="39">
        <f>'Denuncias-Renuncias'!J14/'Denuncias-Renuncias'!G14</f>
        <v>0.54472843450479236</v>
      </c>
      <c r="F14" s="39">
        <f>'Denuncias-Renuncias'!K14/'Denuncias-Renuncias'!G14</f>
        <v>2.9286474973375932E-2</v>
      </c>
      <c r="G14" s="39">
        <f>'Denuncias-Renuncias'!L14/'Denuncias-Renuncias'!G14</f>
        <v>0.23269435569755059</v>
      </c>
      <c r="H14" s="39">
        <f>'Denuncias-Renuncias'!M14/'Denuncias-Renuncias'!G14</f>
        <v>0.10543130990415335</v>
      </c>
      <c r="I14" s="39">
        <f>'Denuncias-Renuncias'!N14/'Denuncias-Renuncias'!G14</f>
        <v>2.3429179978700747E-2</v>
      </c>
    </row>
    <row r="15" spans="2:9" ht="20.100000000000001" customHeight="1" thickBot="1" x14ac:dyDescent="0.25">
      <c r="B15" s="4" t="s">
        <v>26</v>
      </c>
      <c r="C15" s="39">
        <f>'Denuncias-Renuncias'!H15/'Denuncias-Renuncias'!$G15</f>
        <v>5.7485628592851791E-3</v>
      </c>
      <c r="D15" s="39">
        <f>'Denuncias-Renuncias'!I15/'Denuncias-Renuncias'!G15</f>
        <v>2.4993751562109475E-4</v>
      </c>
      <c r="E15" s="39">
        <f>'Denuncias-Renuncias'!J15/'Denuncias-Renuncias'!G15</f>
        <v>0.62034491377155709</v>
      </c>
      <c r="F15" s="39">
        <f>'Denuncias-Renuncias'!K15/'Denuncias-Renuncias'!G15</f>
        <v>1.3496625843539115E-2</v>
      </c>
      <c r="G15" s="39">
        <f>'Denuncias-Renuncias'!L15/'Denuncias-Renuncias'!G15</f>
        <v>0.24343914021494625</v>
      </c>
      <c r="H15" s="39">
        <f>'Denuncias-Renuncias'!M15/'Denuncias-Renuncias'!G15</f>
        <v>0.1087228192951762</v>
      </c>
      <c r="I15" s="39">
        <f>'Denuncias-Renuncias'!N15/'Denuncias-Renuncias'!G15</f>
        <v>7.9980004998750319E-3</v>
      </c>
    </row>
    <row r="16" spans="2:9" ht="20.100000000000001" customHeight="1" thickBot="1" x14ac:dyDescent="0.25">
      <c r="B16" s="4" t="s">
        <v>27</v>
      </c>
      <c r="C16" s="39">
        <f>'Denuncias-Renuncias'!H16/'Denuncias-Renuncias'!$G16</f>
        <v>0</v>
      </c>
      <c r="D16" s="39">
        <f>'Denuncias-Renuncias'!I16/'Denuncias-Renuncias'!G16</f>
        <v>0</v>
      </c>
      <c r="E16" s="39">
        <f>'Denuncias-Renuncias'!J16/'Denuncias-Renuncias'!G16</f>
        <v>0.63119266055045875</v>
      </c>
      <c r="F16" s="39">
        <f>'Denuncias-Renuncias'!K16/'Denuncias-Renuncias'!G16</f>
        <v>1.1009174311926606E-2</v>
      </c>
      <c r="G16" s="39">
        <f>'Denuncias-Renuncias'!L16/'Denuncias-Renuncias'!G16</f>
        <v>0.25688073394495414</v>
      </c>
      <c r="H16" s="39">
        <f>'Denuncias-Renuncias'!M16/'Denuncias-Renuncias'!G16</f>
        <v>5.5045871559633031E-2</v>
      </c>
      <c r="I16" s="39">
        <f>'Denuncias-Renuncias'!N16/'Denuncias-Renuncias'!G16</f>
        <v>4.5871559633027525E-2</v>
      </c>
    </row>
    <row r="17" spans="2:9" ht="20.100000000000001" customHeight="1" thickBot="1" x14ac:dyDescent="0.25">
      <c r="B17" s="4" t="s">
        <v>28</v>
      </c>
      <c r="C17" s="39">
        <f>'Denuncias-Renuncias'!H17/'Denuncias-Renuncias'!$G17</f>
        <v>2.5940337224383916E-3</v>
      </c>
      <c r="D17" s="39">
        <f>'Denuncias-Renuncias'!I17/'Denuncias-Renuncias'!G17</f>
        <v>0</v>
      </c>
      <c r="E17" s="39">
        <f>'Denuncias-Renuncias'!J17/'Denuncias-Renuncias'!G17</f>
        <v>0.72632944228274965</v>
      </c>
      <c r="F17" s="39">
        <f>'Denuncias-Renuncias'!K17/'Denuncias-Renuncias'!G17</f>
        <v>2.8534370946822308E-2</v>
      </c>
      <c r="G17" s="39">
        <f>'Denuncias-Renuncias'!L17/'Denuncias-Renuncias'!G17</f>
        <v>0.2185473411154345</v>
      </c>
      <c r="H17" s="39">
        <f>'Denuncias-Renuncias'!M17/'Denuncias-Renuncias'!G17</f>
        <v>2.0752269779507133E-2</v>
      </c>
      <c r="I17" s="39">
        <f>'Denuncias-Renuncias'!N17/'Denuncias-Renuncias'!G17</f>
        <v>3.2425421530479898E-3</v>
      </c>
    </row>
    <row r="18" spans="2:9" ht="20.100000000000001" customHeight="1" thickBot="1" x14ac:dyDescent="0.25">
      <c r="B18" s="4" t="s">
        <v>29</v>
      </c>
      <c r="C18" s="39">
        <f>'Denuncias-Renuncias'!H18/'Denuncias-Renuncias'!$G18</f>
        <v>9.4496942745969977E-3</v>
      </c>
      <c r="D18" s="39">
        <f>'Denuncias-Renuncias'!I18/'Denuncias-Renuncias'!G18</f>
        <v>6.1145080600333518E-3</v>
      </c>
      <c r="E18" s="39">
        <f>'Denuncias-Renuncias'!J18/'Denuncias-Renuncias'!G18</f>
        <v>0.74207893274041137</v>
      </c>
      <c r="F18" s="39">
        <f>'Denuncias-Renuncias'!K18/'Denuncias-Renuncias'!G18</f>
        <v>1.7231795441912175E-2</v>
      </c>
      <c r="G18" s="39">
        <f>'Denuncias-Renuncias'!L18/'Denuncias-Renuncias'!G18</f>
        <v>0.14841578654808227</v>
      </c>
      <c r="H18" s="39">
        <f>'Denuncias-Renuncias'!M18/'Denuncias-Renuncias'!G18</f>
        <v>5.00277932184547E-2</v>
      </c>
      <c r="I18" s="39">
        <f>'Denuncias-Renuncias'!N18/'Denuncias-Renuncias'!G18</f>
        <v>2.6681489716509171E-2</v>
      </c>
    </row>
    <row r="19" spans="2:9" ht="20.100000000000001" customHeight="1" thickBot="1" x14ac:dyDescent="0.25">
      <c r="B19" s="4" t="s">
        <v>30</v>
      </c>
      <c r="C19" s="39">
        <f>'Denuncias-Renuncias'!H19/'Denuncias-Renuncias'!$G19</f>
        <v>3.1338138514572234E-3</v>
      </c>
      <c r="D19" s="39">
        <f>'Denuncias-Renuncias'!I19/'Denuncias-Renuncias'!G19</f>
        <v>3.1338138514572234E-4</v>
      </c>
      <c r="E19" s="39">
        <f>'Denuncias-Renuncias'!J19/'Denuncias-Renuncias'!G19</f>
        <v>0.7582262613600752</v>
      </c>
      <c r="F19" s="39">
        <f>'Denuncias-Renuncias'!K19/'Denuncias-Renuncias'!G19</f>
        <v>1.1438420557818865E-2</v>
      </c>
      <c r="G19" s="39">
        <f>'Denuncias-Renuncias'!L19/'Denuncias-Renuncias'!G19</f>
        <v>0.15120651833281104</v>
      </c>
      <c r="H19" s="39">
        <f>'Denuncias-Renuncias'!M19/'Denuncias-Renuncias'!G19</f>
        <v>6.6123472265747413E-2</v>
      </c>
      <c r="I19" s="39">
        <f>'Denuncias-Renuncias'!N19/'Denuncias-Renuncias'!G19</f>
        <v>9.5581322469445312E-3</v>
      </c>
    </row>
    <row r="20" spans="2:9" ht="20.100000000000001" customHeight="1" thickBot="1" x14ac:dyDescent="0.25">
      <c r="B20" s="4" t="s">
        <v>31</v>
      </c>
      <c r="C20" s="39">
        <f>'Denuncias-Renuncias'!H20/'Denuncias-Renuncias'!$G20</f>
        <v>7.3044972787167E-3</v>
      </c>
      <c r="D20" s="39">
        <f>'Denuncias-Renuncias'!I20/'Denuncias-Renuncias'!G20</f>
        <v>3.8670867946147235E-3</v>
      </c>
      <c r="E20" s="39">
        <f>'Denuncias-Renuncias'!J20/'Denuncias-Renuncias'!G20</f>
        <v>0.66127184187911769</v>
      </c>
      <c r="F20" s="39">
        <f>'Denuncias-Renuncias'!K20/'Denuncias-Renuncias'!G20</f>
        <v>3.5949584646233171E-2</v>
      </c>
      <c r="G20" s="39">
        <f>'Denuncias-Renuncias'!L20/'Denuncias-Renuncias'!G20</f>
        <v>0.13133772558006301</v>
      </c>
      <c r="H20" s="39">
        <f>'Denuncias-Renuncias'!M20/'Denuncias-Renuncias'!G20</f>
        <v>8.9802348897164139E-2</v>
      </c>
      <c r="I20" s="39">
        <f>'Denuncias-Renuncias'!N20/'Denuncias-Renuncias'!G20</f>
        <v>7.0466914924090518E-2</v>
      </c>
    </row>
    <row r="21" spans="2:9" ht="20.100000000000001" customHeight="1" thickBot="1" x14ac:dyDescent="0.25">
      <c r="B21" s="4" t="s">
        <v>32</v>
      </c>
      <c r="C21" s="39">
        <f>'Denuncias-Renuncias'!H21/'Denuncias-Renuncias'!$G21</f>
        <v>0</v>
      </c>
      <c r="D21" s="39">
        <f>'Denuncias-Renuncias'!I21/'Denuncias-Renuncias'!G21</f>
        <v>0</v>
      </c>
      <c r="E21" s="39">
        <f>'Denuncias-Renuncias'!J21/'Denuncias-Renuncias'!G21</f>
        <v>0.7302383939774153</v>
      </c>
      <c r="F21" s="39">
        <f>'Denuncias-Renuncias'!K21/'Denuncias-Renuncias'!G21</f>
        <v>1.7565872020075281E-2</v>
      </c>
      <c r="G21" s="39">
        <f>'Denuncias-Renuncias'!L21/'Denuncias-Renuncias'!G21</f>
        <v>0.18193224592220827</v>
      </c>
      <c r="H21" s="39">
        <f>'Denuncias-Renuncias'!M21/'Denuncias-Renuncias'!G21</f>
        <v>6.0225846925972396E-2</v>
      </c>
      <c r="I21" s="39">
        <f>'Denuncias-Renuncias'!N21/'Denuncias-Renuncias'!G21</f>
        <v>1.0037641154328732E-2</v>
      </c>
    </row>
    <row r="22" spans="2:9" ht="20.100000000000001" customHeight="1" thickBot="1" x14ac:dyDescent="0.25">
      <c r="B22" s="4" t="s">
        <v>33</v>
      </c>
      <c r="C22" s="39">
        <f>'Denuncias-Renuncias'!H22/'Denuncias-Renuncias'!$G22</f>
        <v>8.2886396879570945E-3</v>
      </c>
      <c r="D22" s="39">
        <f>'Denuncias-Renuncias'!I22/'Denuncias-Renuncias'!G22</f>
        <v>0</v>
      </c>
      <c r="E22" s="39">
        <f>'Denuncias-Renuncias'!J22/'Denuncias-Renuncias'!G22</f>
        <v>0.82106289614822037</v>
      </c>
      <c r="F22" s="39">
        <f>'Denuncias-Renuncias'!K22/'Denuncias-Renuncias'!G22</f>
        <v>1.0238907849829351E-2</v>
      </c>
      <c r="G22" s="39">
        <f>'Denuncias-Renuncias'!L22/'Denuncias-Renuncias'!G22</f>
        <v>0.11262798634812286</v>
      </c>
      <c r="H22" s="39">
        <f>'Denuncias-Renuncias'!M22/'Denuncias-Renuncias'!G22</f>
        <v>3.0229156509019989E-2</v>
      </c>
      <c r="I22" s="39">
        <f>'Denuncias-Renuncias'!N22/'Denuncias-Renuncias'!G22</f>
        <v>1.7552413456850317E-2</v>
      </c>
    </row>
    <row r="23" spans="2:9" ht="20.100000000000001" customHeight="1" thickBot="1" x14ac:dyDescent="0.25">
      <c r="B23" s="4" t="s">
        <v>34</v>
      </c>
      <c r="C23" s="39">
        <f>'Denuncias-Renuncias'!H23/'Denuncias-Renuncias'!$G23</f>
        <v>9.7548774387193598E-3</v>
      </c>
      <c r="D23" s="39">
        <f>'Denuncias-Renuncias'!I23/'Denuncias-Renuncias'!G23</f>
        <v>4.7523761880940473E-3</v>
      </c>
      <c r="E23" s="39">
        <f>'Denuncias-Renuncias'!J23/'Denuncias-Renuncias'!G23</f>
        <v>0.7126063031515758</v>
      </c>
      <c r="F23" s="39">
        <f>'Denuncias-Renuncias'!K23/'Denuncias-Renuncias'!G23</f>
        <v>8.2541270635317666E-3</v>
      </c>
      <c r="G23" s="39">
        <f>'Denuncias-Renuncias'!L23/'Denuncias-Renuncias'!G23</f>
        <v>0.19734867433716857</v>
      </c>
      <c r="H23" s="39">
        <f>'Denuncias-Renuncias'!M23/'Denuncias-Renuncias'!G23</f>
        <v>4.127063531765883E-2</v>
      </c>
      <c r="I23" s="39">
        <f>'Denuncias-Renuncias'!N23/'Denuncias-Renuncias'!G23</f>
        <v>2.6013006503251626E-2</v>
      </c>
    </row>
    <row r="24" spans="2:9" ht="20.100000000000001" customHeight="1" thickBot="1" x14ac:dyDescent="0.25">
      <c r="B24" s="4" t="s">
        <v>35</v>
      </c>
      <c r="C24" s="39">
        <f>'Denuncias-Renuncias'!H24/'Denuncias-Renuncias'!$G24</f>
        <v>7.556675062972292E-3</v>
      </c>
      <c r="D24" s="39">
        <f>'Denuncias-Renuncias'!I24/'Denuncias-Renuncias'!G24</f>
        <v>0</v>
      </c>
      <c r="E24" s="39">
        <f>'Denuncias-Renuncias'!J24/'Denuncias-Renuncias'!G24</f>
        <v>0.67758186397984888</v>
      </c>
      <c r="F24" s="39">
        <f>'Denuncias-Renuncias'!K24/'Denuncias-Renuncias'!G24</f>
        <v>1.7632241813602016E-2</v>
      </c>
      <c r="G24" s="39">
        <f>'Denuncias-Renuncias'!L24/'Denuncias-Renuncias'!G24</f>
        <v>0.23576826196473552</v>
      </c>
      <c r="H24" s="39">
        <f>'Denuncias-Renuncias'!M24/'Denuncias-Renuncias'!G24</f>
        <v>4.8866498740554154E-2</v>
      </c>
      <c r="I24" s="39">
        <f>'Denuncias-Renuncias'!N24/'Denuncias-Renuncias'!G24</f>
        <v>1.2594458438287154E-2</v>
      </c>
    </row>
    <row r="25" spans="2:9" ht="20.100000000000001" customHeight="1" thickBot="1" x14ac:dyDescent="0.25">
      <c r="B25" s="4" t="s">
        <v>36</v>
      </c>
      <c r="C25" s="39">
        <f>'Denuncias-Renuncias'!H25/'Denuncias-Renuncias'!$G25</f>
        <v>0</v>
      </c>
      <c r="D25" s="39">
        <f>'Denuncias-Renuncias'!I25/'Denuncias-Renuncias'!G25</f>
        <v>0</v>
      </c>
      <c r="E25" s="39">
        <f>'Denuncias-Renuncias'!J25/'Denuncias-Renuncias'!G25</f>
        <v>0.79662802950474187</v>
      </c>
      <c r="F25" s="39">
        <f>'Denuncias-Renuncias'!K25/'Denuncias-Renuncias'!G25</f>
        <v>3.1612223393045311E-3</v>
      </c>
      <c r="G25" s="39">
        <f>'Denuncias-Renuncias'!L25/'Denuncias-Renuncias'!G25</f>
        <v>7.6923076923076927E-2</v>
      </c>
      <c r="H25" s="39">
        <f>'Denuncias-Renuncias'!M25/'Denuncias-Renuncias'!G25</f>
        <v>7.1654373024236037E-2</v>
      </c>
      <c r="I25" s="39">
        <f>'Denuncias-Renuncias'!N25/'Denuncias-Renuncias'!G25</f>
        <v>5.1633298208640675E-2</v>
      </c>
    </row>
    <row r="26" spans="2:9" ht="20.100000000000001" customHeight="1" thickBot="1" x14ac:dyDescent="0.25">
      <c r="B26" s="5" t="s">
        <v>37</v>
      </c>
      <c r="C26" s="39">
        <f>'Denuncias-Renuncias'!H26/'Denuncias-Renuncias'!$G26</f>
        <v>1.8211920529801324E-2</v>
      </c>
      <c r="D26" s="39">
        <f>'Denuncias-Renuncias'!I26/'Denuncias-Renuncias'!G26</f>
        <v>3.3112582781456954E-3</v>
      </c>
      <c r="E26" s="39">
        <f>'Denuncias-Renuncias'!J26/'Denuncias-Renuncias'!G26</f>
        <v>0.67935982339955847</v>
      </c>
      <c r="F26" s="39">
        <f>'Denuncias-Renuncias'!K26/'Denuncias-Renuncias'!G26</f>
        <v>1.7660044150110375E-2</v>
      </c>
      <c r="G26" s="39">
        <f>'Denuncias-Renuncias'!L26/'Denuncias-Renuncias'!G26</f>
        <v>0.26490066225165565</v>
      </c>
      <c r="H26" s="39">
        <f>'Denuncias-Renuncias'!M26/'Denuncias-Renuncias'!G26</f>
        <v>1.2141280353200883E-2</v>
      </c>
      <c r="I26" s="39">
        <f>'Denuncias-Renuncias'!N26/'Denuncias-Renuncias'!G26</f>
        <v>4.4150110375275938E-3</v>
      </c>
    </row>
    <row r="27" spans="2:9" ht="20.100000000000001" customHeight="1" thickBot="1" x14ac:dyDescent="0.25">
      <c r="B27" s="6" t="s">
        <v>38</v>
      </c>
      <c r="C27" s="39">
        <f>'Denuncias-Renuncias'!H27/'Denuncias-Renuncias'!$G27</f>
        <v>0</v>
      </c>
      <c r="D27" s="39">
        <f>'Denuncias-Renuncias'!I27/'Denuncias-Renuncias'!G27</f>
        <v>0</v>
      </c>
      <c r="E27" s="39">
        <f>'Denuncias-Renuncias'!J27/'Denuncias-Renuncias'!G27</f>
        <v>0.79432624113475181</v>
      </c>
      <c r="F27" s="39">
        <f>'Denuncias-Renuncias'!K27/'Denuncias-Renuncias'!G27</f>
        <v>0</v>
      </c>
      <c r="G27" s="39">
        <f>'Denuncias-Renuncias'!L27/'Denuncias-Renuncias'!G27</f>
        <v>0.20567375886524822</v>
      </c>
      <c r="H27" s="39">
        <f>'Denuncias-Renuncias'!M27/'Denuncias-Renuncias'!G27</f>
        <v>0</v>
      </c>
      <c r="I27" s="39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0">
        <f>'Denuncias-Renuncias'!H28/'Denuncias-Renuncias'!$G28</f>
        <v>9.6537372102433669E-3</v>
      </c>
      <c r="D28" s="40">
        <f>'Denuncias-Renuncias'!I28/'Denuncias-Renuncias'!G28</f>
        <v>2.0425072740235467E-3</v>
      </c>
      <c r="E28" s="40">
        <f>'Denuncias-Renuncias'!J28/'Denuncias-Renuncias'!G28</f>
        <v>0.69842187409676859</v>
      </c>
      <c r="F28" s="40">
        <f>'Denuncias-Renuncias'!K28/'Denuncias-Renuncias'!G28</f>
        <v>1.7110815654084052E-2</v>
      </c>
      <c r="G28" s="40">
        <f>'Denuncias-Renuncias'!L28/'Denuncias-Renuncias'!G28</f>
        <v>0.17081912249262962</v>
      </c>
      <c r="H28" s="40">
        <f>'Denuncias-Renuncias'!M28/'Denuncias-Renuncias'!G28</f>
        <v>7.1391409908087178E-2</v>
      </c>
      <c r="I28" s="40">
        <f>'Denuncias-Renuncias'!N28/'Denuncias-Renuncias'!G28</f>
        <v>3.0560533364163631E-2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8" spans="2:9" ht="36" customHeight="1" x14ac:dyDescent="0.2">
      <c r="B8" s="14"/>
      <c r="C8" s="77" t="s">
        <v>203</v>
      </c>
      <c r="D8" s="77"/>
      <c r="E8" s="77"/>
      <c r="F8" s="77"/>
      <c r="G8" s="77" t="s">
        <v>204</v>
      </c>
      <c r="H8" s="77"/>
      <c r="I8" s="77"/>
    </row>
    <row r="9" spans="2:9" ht="72" thickBot="1" x14ac:dyDescent="0.25">
      <c r="B9" s="36"/>
      <c r="C9" s="21" t="s">
        <v>205</v>
      </c>
      <c r="D9" s="21" t="s">
        <v>206</v>
      </c>
      <c r="E9" s="21" t="s">
        <v>207</v>
      </c>
      <c r="F9" s="21" t="s">
        <v>208</v>
      </c>
      <c r="G9" s="21" t="s">
        <v>209</v>
      </c>
      <c r="H9" s="21" t="s">
        <v>210</v>
      </c>
      <c r="I9" s="21" t="s">
        <v>211</v>
      </c>
    </row>
    <row r="10" spans="2:9" ht="20.100000000000001" customHeight="1" thickBot="1" x14ac:dyDescent="0.25">
      <c r="B10" s="3" t="s">
        <v>22</v>
      </c>
      <c r="C10" s="18">
        <v>144</v>
      </c>
      <c r="D10" s="18">
        <v>31</v>
      </c>
      <c r="E10" s="18">
        <v>97</v>
      </c>
      <c r="F10" s="18">
        <v>272</v>
      </c>
      <c r="G10" s="18">
        <v>3937</v>
      </c>
      <c r="H10" s="18">
        <v>45</v>
      </c>
      <c r="I10" s="18">
        <v>3982</v>
      </c>
    </row>
    <row r="11" spans="2:9" ht="20.100000000000001" customHeight="1" thickBot="1" x14ac:dyDescent="0.25">
      <c r="B11" s="4" t="s">
        <v>23</v>
      </c>
      <c r="C11" s="19">
        <v>3</v>
      </c>
      <c r="D11" s="19">
        <v>10</v>
      </c>
      <c r="E11" s="19">
        <v>2</v>
      </c>
      <c r="F11" s="19">
        <v>15</v>
      </c>
      <c r="G11" s="19">
        <v>547</v>
      </c>
      <c r="H11" s="19">
        <v>4</v>
      </c>
      <c r="I11" s="19">
        <v>551</v>
      </c>
    </row>
    <row r="12" spans="2:9" ht="20.100000000000001" customHeight="1" thickBot="1" x14ac:dyDescent="0.25">
      <c r="B12" s="4" t="s">
        <v>24</v>
      </c>
      <c r="C12" s="19">
        <v>2</v>
      </c>
      <c r="D12" s="19">
        <v>2</v>
      </c>
      <c r="E12" s="19">
        <v>2</v>
      </c>
      <c r="F12" s="19">
        <v>6</v>
      </c>
      <c r="G12" s="19">
        <v>247</v>
      </c>
      <c r="H12" s="19">
        <v>7</v>
      </c>
      <c r="I12" s="19">
        <v>254</v>
      </c>
    </row>
    <row r="13" spans="2:9" ht="20.100000000000001" customHeight="1" thickBot="1" x14ac:dyDescent="0.25">
      <c r="B13" s="4" t="s">
        <v>25</v>
      </c>
      <c r="C13" s="19">
        <v>11</v>
      </c>
      <c r="D13" s="19">
        <v>10</v>
      </c>
      <c r="E13" s="19">
        <v>26</v>
      </c>
      <c r="F13" s="19">
        <v>47</v>
      </c>
      <c r="G13" s="19">
        <v>926</v>
      </c>
      <c r="H13" s="19">
        <v>0</v>
      </c>
      <c r="I13" s="19">
        <v>926</v>
      </c>
    </row>
    <row r="14" spans="2:9" ht="20.100000000000001" customHeight="1" thickBot="1" x14ac:dyDescent="0.25">
      <c r="B14" s="4" t="s">
        <v>26</v>
      </c>
      <c r="C14" s="19">
        <v>23</v>
      </c>
      <c r="D14" s="19">
        <v>32</v>
      </c>
      <c r="E14" s="19">
        <v>44</v>
      </c>
      <c r="F14" s="19">
        <v>99</v>
      </c>
      <c r="G14" s="19">
        <v>2363</v>
      </c>
      <c r="H14" s="19">
        <v>49</v>
      </c>
      <c r="I14" s="19">
        <v>2412</v>
      </c>
    </row>
    <row r="15" spans="2:9" ht="20.100000000000001" customHeight="1" thickBot="1" x14ac:dyDescent="0.25">
      <c r="B15" s="4" t="s">
        <v>27</v>
      </c>
      <c r="C15" s="19">
        <v>0</v>
      </c>
      <c r="D15" s="19">
        <v>10</v>
      </c>
      <c r="E15" s="19">
        <v>1</v>
      </c>
      <c r="F15" s="19">
        <v>11</v>
      </c>
      <c r="G15" s="19">
        <v>164</v>
      </c>
      <c r="H15" s="19">
        <v>4</v>
      </c>
      <c r="I15" s="19">
        <v>168</v>
      </c>
    </row>
    <row r="16" spans="2:9" ht="20.100000000000001" customHeight="1" thickBot="1" x14ac:dyDescent="0.25">
      <c r="B16" s="4" t="s">
        <v>28</v>
      </c>
      <c r="C16" s="19">
        <v>6</v>
      </c>
      <c r="D16" s="19">
        <v>8</v>
      </c>
      <c r="E16" s="19">
        <v>0</v>
      </c>
      <c r="F16" s="19">
        <v>14</v>
      </c>
      <c r="G16" s="19">
        <v>600</v>
      </c>
      <c r="H16" s="19">
        <v>24</v>
      </c>
      <c r="I16" s="19">
        <v>624</v>
      </c>
    </row>
    <row r="17" spans="2:9" ht="20.100000000000001" customHeight="1" thickBot="1" x14ac:dyDescent="0.25">
      <c r="B17" s="4" t="s">
        <v>29</v>
      </c>
      <c r="C17" s="19">
        <v>5</v>
      </c>
      <c r="D17" s="19">
        <v>2</v>
      </c>
      <c r="E17" s="19">
        <v>4</v>
      </c>
      <c r="F17" s="19">
        <v>11</v>
      </c>
      <c r="G17" s="19">
        <v>795</v>
      </c>
      <c r="H17" s="19">
        <v>24</v>
      </c>
      <c r="I17" s="19">
        <v>819</v>
      </c>
    </row>
    <row r="18" spans="2:9" ht="20.100000000000001" customHeight="1" thickBot="1" x14ac:dyDescent="0.25">
      <c r="B18" s="4" t="s">
        <v>30</v>
      </c>
      <c r="C18" s="19">
        <v>93</v>
      </c>
      <c r="D18" s="19">
        <v>48</v>
      </c>
      <c r="E18" s="19">
        <v>18</v>
      </c>
      <c r="F18" s="19">
        <v>159</v>
      </c>
      <c r="G18" s="19">
        <v>2427</v>
      </c>
      <c r="H18" s="19">
        <v>44</v>
      </c>
      <c r="I18" s="19">
        <v>2471</v>
      </c>
    </row>
    <row r="19" spans="2:9" ht="20.100000000000001" customHeight="1" thickBot="1" x14ac:dyDescent="0.25">
      <c r="B19" s="4" t="s">
        <v>31</v>
      </c>
      <c r="C19" s="19">
        <v>59</v>
      </c>
      <c r="D19" s="19">
        <v>38</v>
      </c>
      <c r="E19" s="19">
        <v>19</v>
      </c>
      <c r="F19" s="19">
        <v>116</v>
      </c>
      <c r="G19" s="19">
        <v>1912</v>
      </c>
      <c r="H19" s="19">
        <v>30</v>
      </c>
      <c r="I19" s="19">
        <v>1942</v>
      </c>
    </row>
    <row r="20" spans="2:9" ht="20.100000000000001" customHeight="1" thickBot="1" x14ac:dyDescent="0.25">
      <c r="B20" s="4" t="s">
        <v>32</v>
      </c>
      <c r="C20" s="19">
        <v>0</v>
      </c>
      <c r="D20" s="19">
        <v>11</v>
      </c>
      <c r="E20" s="19">
        <v>0</v>
      </c>
      <c r="F20" s="19">
        <v>11</v>
      </c>
      <c r="G20" s="19">
        <v>267</v>
      </c>
      <c r="H20" s="19">
        <v>0</v>
      </c>
      <c r="I20" s="19">
        <v>267</v>
      </c>
    </row>
    <row r="21" spans="2:9" ht="20.100000000000001" customHeight="1" thickBot="1" x14ac:dyDescent="0.25">
      <c r="B21" s="4" t="s">
        <v>33</v>
      </c>
      <c r="C21" s="19">
        <v>7</v>
      </c>
      <c r="D21" s="19">
        <v>18</v>
      </c>
      <c r="E21" s="19">
        <v>0</v>
      </c>
      <c r="F21" s="19">
        <v>25</v>
      </c>
      <c r="G21" s="19">
        <v>713</v>
      </c>
      <c r="H21" s="19">
        <v>3</v>
      </c>
      <c r="I21" s="19">
        <v>716</v>
      </c>
    </row>
    <row r="22" spans="2:9" ht="20.100000000000001" customHeight="1" thickBot="1" x14ac:dyDescent="0.25">
      <c r="B22" s="4" t="s">
        <v>34</v>
      </c>
      <c r="C22" s="19">
        <v>43</v>
      </c>
      <c r="D22" s="19">
        <v>65</v>
      </c>
      <c r="E22" s="19">
        <v>3</v>
      </c>
      <c r="F22" s="19">
        <v>111</v>
      </c>
      <c r="G22" s="19">
        <v>3077</v>
      </c>
      <c r="H22" s="19">
        <v>4</v>
      </c>
      <c r="I22" s="19">
        <v>3081</v>
      </c>
    </row>
    <row r="23" spans="2:9" ht="20.100000000000001" customHeight="1" thickBot="1" x14ac:dyDescent="0.25">
      <c r="B23" s="4" t="s">
        <v>35</v>
      </c>
      <c r="C23" s="19">
        <v>6</v>
      </c>
      <c r="D23" s="19">
        <v>10</v>
      </c>
      <c r="E23" s="19">
        <v>27</v>
      </c>
      <c r="F23" s="19">
        <v>43</v>
      </c>
      <c r="G23" s="19">
        <v>710</v>
      </c>
      <c r="H23" s="19">
        <v>19</v>
      </c>
      <c r="I23" s="19">
        <v>729</v>
      </c>
    </row>
    <row r="24" spans="2:9" ht="20.100000000000001" customHeight="1" thickBot="1" x14ac:dyDescent="0.25">
      <c r="B24" s="4" t="s">
        <v>36</v>
      </c>
      <c r="C24" s="19">
        <v>5</v>
      </c>
      <c r="D24" s="19">
        <v>1</v>
      </c>
      <c r="E24" s="19">
        <v>8</v>
      </c>
      <c r="F24" s="19">
        <v>14</v>
      </c>
      <c r="G24" s="19">
        <v>433</v>
      </c>
      <c r="H24" s="19">
        <v>3</v>
      </c>
      <c r="I24" s="19">
        <v>436</v>
      </c>
    </row>
    <row r="25" spans="2:9" ht="20.100000000000001" customHeight="1" thickBot="1" x14ac:dyDescent="0.25">
      <c r="B25" s="5" t="s">
        <v>37</v>
      </c>
      <c r="C25" s="19">
        <v>20</v>
      </c>
      <c r="D25" s="19">
        <v>6</v>
      </c>
      <c r="E25" s="19">
        <v>1</v>
      </c>
      <c r="F25" s="19">
        <v>27</v>
      </c>
      <c r="G25" s="19">
        <v>651</v>
      </c>
      <c r="H25" s="19">
        <v>18</v>
      </c>
      <c r="I25" s="19">
        <v>669</v>
      </c>
    </row>
    <row r="26" spans="2:9" ht="20.100000000000001" customHeight="1" thickBot="1" x14ac:dyDescent="0.25">
      <c r="B26" s="6" t="s">
        <v>38</v>
      </c>
      <c r="C26" s="20">
        <v>0</v>
      </c>
      <c r="D26" s="20">
        <v>0</v>
      </c>
      <c r="E26" s="20">
        <v>0</v>
      </c>
      <c r="F26" s="20">
        <v>0</v>
      </c>
      <c r="G26" s="20">
        <v>105</v>
      </c>
      <c r="H26" s="20">
        <v>0</v>
      </c>
      <c r="I26" s="20">
        <v>105</v>
      </c>
    </row>
    <row r="27" spans="2:9" ht="20.100000000000001" customHeight="1" thickBot="1" x14ac:dyDescent="0.25">
      <c r="B27" s="7" t="s">
        <v>39</v>
      </c>
      <c r="C27" s="9">
        <f>SUM(C10:C26)</f>
        <v>427</v>
      </c>
      <c r="D27" s="9">
        <f t="shared" ref="D27:I27" si="0">SUM(D10:D26)</f>
        <v>302</v>
      </c>
      <c r="E27" s="9">
        <f t="shared" si="0"/>
        <v>252</v>
      </c>
      <c r="F27" s="9">
        <f t="shared" si="0"/>
        <v>981</v>
      </c>
      <c r="G27" s="9">
        <f t="shared" si="0"/>
        <v>19874</v>
      </c>
      <c r="H27" s="9">
        <f t="shared" si="0"/>
        <v>278</v>
      </c>
      <c r="I27" s="9">
        <f t="shared" si="0"/>
        <v>20152</v>
      </c>
    </row>
    <row r="28" spans="2:9" x14ac:dyDescent="0.2">
      <c r="C28" s="54"/>
      <c r="D28" s="54"/>
      <c r="E28" s="54"/>
      <c r="F28" s="54"/>
      <c r="G28" s="54"/>
      <c r="H28" s="54"/>
      <c r="I28" s="54"/>
    </row>
  </sheetData>
  <mergeCells count="2">
    <mergeCell ref="C8:F8"/>
    <mergeCell ref="G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V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3" max="13" width="23.5" bestFit="1" customWidth="1"/>
    <col min="14" max="14" width="12.75" bestFit="1" customWidth="1"/>
    <col min="15" max="18" width="14.625" customWidth="1"/>
    <col min="19" max="19" width="20.875" bestFit="1" customWidth="1"/>
    <col min="20" max="20" width="13.25" hidden="1" customWidth="1"/>
    <col min="21" max="21" width="13.875" hidden="1" customWidth="1"/>
    <col min="22" max="22" width="11.75" hidden="1" customWidth="1"/>
    <col min="23" max="23" width="8.625" customWidth="1"/>
  </cols>
  <sheetData>
    <row r="7" spans="2:22" ht="46.5" customHeight="1" x14ac:dyDescent="0.2"/>
    <row r="9" spans="2:22" ht="41.25" customHeight="1" x14ac:dyDescent="0.2">
      <c r="B9" s="14"/>
      <c r="C9" s="92" t="s">
        <v>212</v>
      </c>
      <c r="D9" s="93"/>
      <c r="E9" s="93"/>
      <c r="F9" s="93"/>
      <c r="G9" s="93"/>
      <c r="H9" s="94"/>
      <c r="M9" s="14"/>
      <c r="N9" s="95" t="s">
        <v>220</v>
      </c>
      <c r="O9" s="96"/>
      <c r="P9" s="96"/>
      <c r="Q9" s="96"/>
      <c r="R9" s="96"/>
      <c r="S9" s="48"/>
    </row>
    <row r="10" spans="2:22" ht="41.25" customHeight="1" x14ac:dyDescent="0.2">
      <c r="B10" s="14"/>
      <c r="C10" s="78" t="s">
        <v>213</v>
      </c>
      <c r="D10" s="78"/>
      <c r="E10" s="78" t="s">
        <v>214</v>
      </c>
      <c r="F10" s="78"/>
      <c r="G10" s="78" t="s">
        <v>215</v>
      </c>
      <c r="H10" s="78" t="s">
        <v>266</v>
      </c>
      <c r="M10" s="14"/>
      <c r="N10" s="78" t="s">
        <v>213</v>
      </c>
      <c r="O10" s="78"/>
      <c r="P10" s="78" t="s">
        <v>214</v>
      </c>
      <c r="Q10" s="78"/>
      <c r="R10" s="78" t="s">
        <v>215</v>
      </c>
      <c r="S10" s="97"/>
    </row>
    <row r="11" spans="2:22" ht="41.25" customHeight="1" thickBot="1" x14ac:dyDescent="0.25">
      <c r="B11" s="14"/>
      <c r="C11" s="15" t="s">
        <v>216</v>
      </c>
      <c r="D11" s="15" t="s">
        <v>217</v>
      </c>
      <c r="E11" s="15" t="s">
        <v>218</v>
      </c>
      <c r="F11" s="15" t="s">
        <v>219</v>
      </c>
      <c r="G11" s="78"/>
      <c r="H11" s="78"/>
      <c r="M11" s="14"/>
      <c r="N11" s="15" t="s">
        <v>216</v>
      </c>
      <c r="O11" s="15" t="s">
        <v>217</v>
      </c>
      <c r="P11" s="15" t="s">
        <v>218</v>
      </c>
      <c r="Q11" s="15" t="s">
        <v>219</v>
      </c>
      <c r="R11" s="78"/>
      <c r="S11" s="97"/>
      <c r="T11" s="15" t="s">
        <v>221</v>
      </c>
      <c r="U11" s="15" t="s">
        <v>222</v>
      </c>
      <c r="V11" s="15" t="s">
        <v>52</v>
      </c>
    </row>
    <row r="12" spans="2:22" ht="20.100000000000001" customHeight="1" thickBot="1" x14ac:dyDescent="0.25">
      <c r="B12" s="3" t="s">
        <v>22</v>
      </c>
      <c r="C12" s="51">
        <f t="shared" ref="C12:C29" si="0">+N12/V12</f>
        <v>1.4188903007200339E-2</v>
      </c>
      <c r="D12" s="51">
        <f t="shared" ref="D12:D29" si="1">+O12/V12</f>
        <v>0.17090216010165185</v>
      </c>
      <c r="E12" s="51">
        <f t="shared" ref="E12:E29" si="2">+P12/V12</f>
        <v>2.8801355357899194E-2</v>
      </c>
      <c r="F12" s="51">
        <f t="shared" ref="F12:F29" si="3">+Q12/V12</f>
        <v>0.42164337145277425</v>
      </c>
      <c r="G12" s="51">
        <f t="shared" ref="G12:G29" si="4">+R12/V12</f>
        <v>0.18212621770436255</v>
      </c>
      <c r="H12" s="51">
        <f>1-C12-D12-E12-F12-G12</f>
        <v>0.18233799237611187</v>
      </c>
      <c r="M12" s="3" t="s">
        <v>22</v>
      </c>
      <c r="N12" s="18">
        <v>134</v>
      </c>
      <c r="O12" s="18">
        <v>1614</v>
      </c>
      <c r="P12" s="18">
        <v>272</v>
      </c>
      <c r="Q12" s="18">
        <v>3982</v>
      </c>
      <c r="R12" s="18">
        <v>1720</v>
      </c>
      <c r="S12" s="10"/>
      <c r="T12" s="31">
        <v>7732</v>
      </c>
      <c r="U12" s="31">
        <v>8</v>
      </c>
      <c r="V12" s="31">
        <f>T12-U12+R12</f>
        <v>9444</v>
      </c>
    </row>
    <row r="13" spans="2:22" ht="20.100000000000001" customHeight="1" thickBot="1" x14ac:dyDescent="0.25">
      <c r="B13" s="4" t="s">
        <v>23</v>
      </c>
      <c r="C13" s="51">
        <f t="shared" si="0"/>
        <v>3.9840637450199202E-3</v>
      </c>
      <c r="D13" s="51">
        <f t="shared" si="1"/>
        <v>0.14581673306772908</v>
      </c>
      <c r="E13" s="51">
        <f t="shared" si="2"/>
        <v>1.1952191235059761E-2</v>
      </c>
      <c r="F13" s="51">
        <f t="shared" si="3"/>
        <v>0.43904382470119524</v>
      </c>
      <c r="G13" s="51">
        <f t="shared" si="4"/>
        <v>0.15537848605577689</v>
      </c>
      <c r="H13" s="51">
        <f t="shared" ref="H13:H29" si="5">1-C13-D13-E13-F13-G13</f>
        <v>0.24382470119521907</v>
      </c>
      <c r="M13" s="4" t="s">
        <v>23</v>
      </c>
      <c r="N13" s="19">
        <v>5</v>
      </c>
      <c r="O13" s="19">
        <v>183</v>
      </c>
      <c r="P13" s="19">
        <v>15</v>
      </c>
      <c r="Q13" s="19">
        <v>551</v>
      </c>
      <c r="R13" s="19">
        <v>195</v>
      </c>
      <c r="S13" s="10"/>
      <c r="T13" s="31">
        <v>1064</v>
      </c>
      <c r="U13" s="31">
        <v>4</v>
      </c>
      <c r="V13" s="31">
        <f t="shared" ref="V13:V29" si="6">T13-U13+R13</f>
        <v>1255</v>
      </c>
    </row>
    <row r="14" spans="2:22" ht="20.100000000000001" customHeight="1" thickBot="1" x14ac:dyDescent="0.25">
      <c r="B14" s="4" t="s">
        <v>24</v>
      </c>
      <c r="C14" s="51">
        <f t="shared" si="0"/>
        <v>3.5799522673031028E-3</v>
      </c>
      <c r="D14" s="51">
        <f t="shared" si="1"/>
        <v>0.17064439140811455</v>
      </c>
      <c r="E14" s="51">
        <f t="shared" si="2"/>
        <v>7.1599045346062056E-3</v>
      </c>
      <c r="F14" s="51">
        <f t="shared" si="3"/>
        <v>0.30310262529832938</v>
      </c>
      <c r="G14" s="51">
        <f t="shared" si="4"/>
        <v>0.31264916467780429</v>
      </c>
      <c r="H14" s="51">
        <f t="shared" si="5"/>
        <v>0.20286396181384253</v>
      </c>
      <c r="M14" s="4" t="s">
        <v>24</v>
      </c>
      <c r="N14" s="19">
        <v>3</v>
      </c>
      <c r="O14" s="19">
        <v>143</v>
      </c>
      <c r="P14" s="19">
        <v>6</v>
      </c>
      <c r="Q14" s="19">
        <v>254</v>
      </c>
      <c r="R14" s="19">
        <v>262</v>
      </c>
      <c r="S14" s="10"/>
      <c r="T14" s="31">
        <v>576</v>
      </c>
      <c r="U14" s="31">
        <v>0</v>
      </c>
      <c r="V14" s="31">
        <f t="shared" si="6"/>
        <v>838</v>
      </c>
    </row>
    <row r="15" spans="2:22" ht="20.100000000000001" customHeight="1" thickBot="1" x14ac:dyDescent="0.25">
      <c r="B15" s="4" t="s">
        <v>25</v>
      </c>
      <c r="C15" s="51">
        <f t="shared" si="0"/>
        <v>9.7035040431266845E-3</v>
      </c>
      <c r="D15" s="51">
        <f t="shared" si="1"/>
        <v>0.1504043126684636</v>
      </c>
      <c r="E15" s="51">
        <f t="shared" si="2"/>
        <v>2.5336927223719677E-2</v>
      </c>
      <c r="F15" s="51">
        <f t="shared" si="3"/>
        <v>0.49919137466307278</v>
      </c>
      <c r="G15" s="51">
        <f t="shared" si="4"/>
        <v>0.19191374663072777</v>
      </c>
      <c r="H15" s="51">
        <f t="shared" si="5"/>
        <v>0.12345013477088937</v>
      </c>
      <c r="M15" s="4" t="s">
        <v>25</v>
      </c>
      <c r="N15" s="19">
        <v>18</v>
      </c>
      <c r="O15" s="19">
        <v>279</v>
      </c>
      <c r="P15" s="19">
        <v>47</v>
      </c>
      <c r="Q15" s="19">
        <v>926</v>
      </c>
      <c r="R15" s="19">
        <v>356</v>
      </c>
      <c r="S15" s="10"/>
      <c r="T15" s="31">
        <v>1500</v>
      </c>
      <c r="U15" s="31">
        <v>1</v>
      </c>
      <c r="V15" s="31">
        <f t="shared" si="6"/>
        <v>1855</v>
      </c>
    </row>
    <row r="16" spans="2:22" ht="20.100000000000001" customHeight="1" thickBot="1" x14ac:dyDescent="0.25">
      <c r="B16" s="4" t="s">
        <v>26</v>
      </c>
      <c r="C16" s="51">
        <f t="shared" si="0"/>
        <v>9.366526990386986E-3</v>
      </c>
      <c r="D16" s="51">
        <f t="shared" si="1"/>
        <v>0.17623859995070248</v>
      </c>
      <c r="E16" s="51">
        <f t="shared" si="2"/>
        <v>2.4402267685481885E-2</v>
      </c>
      <c r="F16" s="51">
        <f t="shared" si="3"/>
        <v>0.59452797633719501</v>
      </c>
      <c r="G16" s="51">
        <f t="shared" si="4"/>
        <v>5.0776435789992608E-2</v>
      </c>
      <c r="H16" s="51">
        <f t="shared" si="5"/>
        <v>0.14468819324624102</v>
      </c>
      <c r="M16" s="4" t="s">
        <v>26</v>
      </c>
      <c r="N16" s="19">
        <v>38</v>
      </c>
      <c r="O16" s="19">
        <v>715</v>
      </c>
      <c r="P16" s="19">
        <v>99</v>
      </c>
      <c r="Q16" s="19">
        <v>2412</v>
      </c>
      <c r="R16" s="19">
        <v>206</v>
      </c>
      <c r="S16" s="10"/>
      <c r="T16" s="31">
        <v>3852</v>
      </c>
      <c r="U16" s="31">
        <v>1</v>
      </c>
      <c r="V16" s="31">
        <f t="shared" si="6"/>
        <v>4057</v>
      </c>
    </row>
    <row r="17" spans="2:22" ht="20.100000000000001" customHeight="1" thickBot="1" x14ac:dyDescent="0.25">
      <c r="B17" s="4" t="s">
        <v>27</v>
      </c>
      <c r="C17" s="51">
        <f t="shared" si="0"/>
        <v>1.0723860589812333E-2</v>
      </c>
      <c r="D17" s="51">
        <f t="shared" si="1"/>
        <v>0.26273458445040215</v>
      </c>
      <c r="E17" s="51">
        <f t="shared" si="2"/>
        <v>2.9490616621983913E-2</v>
      </c>
      <c r="F17" s="51">
        <f t="shared" si="3"/>
        <v>0.45040214477211798</v>
      </c>
      <c r="G17" s="51">
        <f t="shared" si="4"/>
        <v>0.19034852546916889</v>
      </c>
      <c r="H17" s="51">
        <f t="shared" si="5"/>
        <v>5.6300268096514755E-2</v>
      </c>
      <c r="M17" s="4" t="s">
        <v>27</v>
      </c>
      <c r="N17" s="19">
        <v>4</v>
      </c>
      <c r="O17" s="19">
        <v>98</v>
      </c>
      <c r="P17" s="19">
        <v>11</v>
      </c>
      <c r="Q17" s="19">
        <v>168</v>
      </c>
      <c r="R17" s="19">
        <v>71</v>
      </c>
      <c r="S17" s="10"/>
      <c r="T17" s="31">
        <v>305</v>
      </c>
      <c r="U17" s="31">
        <v>3</v>
      </c>
      <c r="V17" s="31">
        <f t="shared" si="6"/>
        <v>373</v>
      </c>
    </row>
    <row r="18" spans="2:22" ht="20.100000000000001" customHeight="1" thickBot="1" x14ac:dyDescent="0.25">
      <c r="B18" s="4" t="s">
        <v>28</v>
      </c>
      <c r="C18" s="51">
        <f t="shared" si="0"/>
        <v>1.5331010452961672E-2</v>
      </c>
      <c r="D18" s="51">
        <f t="shared" si="1"/>
        <v>0.18606271777003483</v>
      </c>
      <c r="E18" s="51">
        <f t="shared" si="2"/>
        <v>9.7560975609756097E-3</v>
      </c>
      <c r="F18" s="51">
        <f t="shared" si="3"/>
        <v>0.43484320557491291</v>
      </c>
      <c r="G18" s="51">
        <f t="shared" si="4"/>
        <v>0.25574912891986062</v>
      </c>
      <c r="H18" s="51">
        <f t="shared" si="5"/>
        <v>9.8257839721254348E-2</v>
      </c>
      <c r="M18" s="4" t="s">
        <v>28</v>
      </c>
      <c r="N18" s="19">
        <v>22</v>
      </c>
      <c r="O18" s="19">
        <v>267</v>
      </c>
      <c r="P18" s="19">
        <v>14</v>
      </c>
      <c r="Q18" s="19">
        <v>624</v>
      </c>
      <c r="R18" s="19">
        <v>367</v>
      </c>
      <c r="S18" s="10"/>
      <c r="T18" s="31">
        <v>1068</v>
      </c>
      <c r="U18" s="31">
        <v>0</v>
      </c>
      <c r="V18" s="31">
        <f t="shared" si="6"/>
        <v>1435</v>
      </c>
    </row>
    <row r="19" spans="2:22" ht="20.100000000000001" customHeight="1" thickBot="1" x14ac:dyDescent="0.25">
      <c r="B19" s="4" t="s">
        <v>29</v>
      </c>
      <c r="C19" s="51">
        <f t="shared" si="0"/>
        <v>1.2113870381586917E-2</v>
      </c>
      <c r="D19" s="51">
        <f t="shared" si="1"/>
        <v>0.17262265293761356</v>
      </c>
      <c r="E19" s="51">
        <f t="shared" si="2"/>
        <v>6.6626287098728041E-3</v>
      </c>
      <c r="F19" s="51">
        <f t="shared" si="3"/>
        <v>0.49606299212598426</v>
      </c>
      <c r="G19" s="51">
        <f t="shared" si="4"/>
        <v>0.23016353725015143</v>
      </c>
      <c r="H19" s="51">
        <f t="shared" si="5"/>
        <v>8.2374318594790996E-2</v>
      </c>
      <c r="M19" s="4" t="s">
        <v>29</v>
      </c>
      <c r="N19" s="19">
        <v>20</v>
      </c>
      <c r="O19" s="19">
        <v>285</v>
      </c>
      <c r="P19" s="19">
        <v>11</v>
      </c>
      <c r="Q19" s="19">
        <v>819</v>
      </c>
      <c r="R19" s="19">
        <v>380</v>
      </c>
      <c r="S19" s="10"/>
      <c r="T19" s="31">
        <v>1271</v>
      </c>
      <c r="U19" s="31">
        <v>0</v>
      </c>
      <c r="V19" s="31">
        <f t="shared" si="6"/>
        <v>1651</v>
      </c>
    </row>
    <row r="20" spans="2:22" ht="20.100000000000001" customHeight="1" thickBot="1" x14ac:dyDescent="0.25">
      <c r="B20" s="4" t="s">
        <v>30</v>
      </c>
      <c r="C20" s="51">
        <f t="shared" si="0"/>
        <v>1.0358434725419269E-2</v>
      </c>
      <c r="D20" s="51">
        <f t="shared" si="1"/>
        <v>0.10292666885892798</v>
      </c>
      <c r="E20" s="51">
        <f t="shared" si="2"/>
        <v>2.6142716211772443E-2</v>
      </c>
      <c r="F20" s="51">
        <f t="shared" si="3"/>
        <v>0.40628082867477805</v>
      </c>
      <c r="G20" s="51">
        <f t="shared" si="4"/>
        <v>0.30993094376849722</v>
      </c>
      <c r="H20" s="51">
        <f t="shared" si="5"/>
        <v>0.14436040776060499</v>
      </c>
      <c r="M20" s="4" t="s">
        <v>30</v>
      </c>
      <c r="N20" s="19">
        <v>63</v>
      </c>
      <c r="O20" s="19">
        <v>626</v>
      </c>
      <c r="P20" s="19">
        <v>159</v>
      </c>
      <c r="Q20" s="19">
        <v>2471</v>
      </c>
      <c r="R20" s="19">
        <v>1885</v>
      </c>
      <c r="S20" s="10"/>
      <c r="T20" s="31">
        <v>4199</v>
      </c>
      <c r="U20" s="31">
        <v>2</v>
      </c>
      <c r="V20" s="31">
        <f t="shared" si="6"/>
        <v>6082</v>
      </c>
    </row>
    <row r="21" spans="2:22" ht="20.100000000000001" customHeight="1" thickBot="1" x14ac:dyDescent="0.25">
      <c r="B21" s="4" t="s">
        <v>31</v>
      </c>
      <c r="C21" s="51">
        <f t="shared" si="0"/>
        <v>1.4543050735415633E-2</v>
      </c>
      <c r="D21" s="51">
        <f t="shared" si="1"/>
        <v>0.1998016856717898</v>
      </c>
      <c r="E21" s="51">
        <f t="shared" si="2"/>
        <v>1.9170385060320608E-2</v>
      </c>
      <c r="F21" s="51">
        <f t="shared" si="3"/>
        <v>0.32093868782019502</v>
      </c>
      <c r="G21" s="51">
        <f t="shared" si="4"/>
        <v>0.19054701702197985</v>
      </c>
      <c r="H21" s="51">
        <f t="shared" si="5"/>
        <v>0.25499917369029906</v>
      </c>
      <c r="M21" s="4" t="s">
        <v>31</v>
      </c>
      <c r="N21" s="19">
        <v>88</v>
      </c>
      <c r="O21" s="19">
        <v>1209</v>
      </c>
      <c r="P21" s="19">
        <v>116</v>
      </c>
      <c r="Q21" s="19">
        <v>1942</v>
      </c>
      <c r="R21" s="19">
        <v>1153</v>
      </c>
      <c r="S21" s="10"/>
      <c r="T21" s="31">
        <v>4898</v>
      </c>
      <c r="U21" s="31">
        <v>0</v>
      </c>
      <c r="V21" s="31">
        <f t="shared" si="6"/>
        <v>6051</v>
      </c>
    </row>
    <row r="22" spans="2:22" ht="20.100000000000001" customHeight="1" thickBot="1" x14ac:dyDescent="0.25">
      <c r="B22" s="4" t="s">
        <v>32</v>
      </c>
      <c r="C22" s="51">
        <f t="shared" si="0"/>
        <v>9.1463414634146336E-3</v>
      </c>
      <c r="D22" s="51">
        <f t="shared" si="1"/>
        <v>0.26219512195121952</v>
      </c>
      <c r="E22" s="51">
        <f t="shared" si="2"/>
        <v>1.676829268292683E-2</v>
      </c>
      <c r="F22" s="51">
        <f t="shared" si="3"/>
        <v>0.40701219512195119</v>
      </c>
      <c r="G22" s="51">
        <f t="shared" si="4"/>
        <v>0.23932926829268292</v>
      </c>
      <c r="H22" s="51">
        <f t="shared" si="5"/>
        <v>6.5548780487804936E-2</v>
      </c>
      <c r="M22" s="4" t="s">
        <v>32</v>
      </c>
      <c r="N22" s="19">
        <v>6</v>
      </c>
      <c r="O22" s="19">
        <v>172</v>
      </c>
      <c r="P22" s="19">
        <v>11</v>
      </c>
      <c r="Q22" s="19">
        <v>267</v>
      </c>
      <c r="R22" s="19">
        <v>157</v>
      </c>
      <c r="S22" s="10"/>
      <c r="T22" s="31">
        <v>500</v>
      </c>
      <c r="U22" s="31">
        <v>1</v>
      </c>
      <c r="V22" s="31">
        <f t="shared" si="6"/>
        <v>656</v>
      </c>
    </row>
    <row r="23" spans="2:22" ht="20.100000000000001" customHeight="1" thickBot="1" x14ac:dyDescent="0.25">
      <c r="B23" s="4" t="s">
        <v>33</v>
      </c>
      <c r="C23" s="51">
        <f t="shared" si="0"/>
        <v>1.2731481481481481E-2</v>
      </c>
      <c r="D23" s="51">
        <f t="shared" si="1"/>
        <v>0.19270833333333334</v>
      </c>
      <c r="E23" s="51">
        <f t="shared" si="2"/>
        <v>1.4467592592592593E-2</v>
      </c>
      <c r="F23" s="51">
        <f t="shared" si="3"/>
        <v>0.41435185185185186</v>
      </c>
      <c r="G23" s="51">
        <f t="shared" si="4"/>
        <v>0.21990740740740741</v>
      </c>
      <c r="H23" s="51">
        <f t="shared" si="5"/>
        <v>0.14583333333333329</v>
      </c>
      <c r="M23" s="4" t="s">
        <v>33</v>
      </c>
      <c r="N23" s="19">
        <v>22</v>
      </c>
      <c r="O23" s="19">
        <v>333</v>
      </c>
      <c r="P23" s="19">
        <v>25</v>
      </c>
      <c r="Q23" s="19">
        <v>716</v>
      </c>
      <c r="R23" s="19">
        <v>380</v>
      </c>
      <c r="S23" s="10"/>
      <c r="T23" s="31">
        <v>1349</v>
      </c>
      <c r="U23" s="31">
        <v>1</v>
      </c>
      <c r="V23" s="31">
        <f t="shared" si="6"/>
        <v>1728</v>
      </c>
    </row>
    <row r="24" spans="2:22" ht="20.100000000000001" customHeight="1" thickBot="1" x14ac:dyDescent="0.25">
      <c r="B24" s="4" t="s">
        <v>34</v>
      </c>
      <c r="C24" s="51">
        <f t="shared" si="0"/>
        <v>7.8892733564013846E-3</v>
      </c>
      <c r="D24" s="51">
        <f t="shared" si="1"/>
        <v>3.8339100346020762E-2</v>
      </c>
      <c r="E24" s="51">
        <f t="shared" si="2"/>
        <v>1.5363321799307959E-2</v>
      </c>
      <c r="F24" s="51">
        <f t="shared" si="3"/>
        <v>0.42643598615916956</v>
      </c>
      <c r="G24" s="51">
        <f t="shared" si="4"/>
        <v>0.22034602076124568</v>
      </c>
      <c r="H24" s="51">
        <f t="shared" si="5"/>
        <v>0.29162629757785463</v>
      </c>
      <c r="M24" s="4" t="s">
        <v>34</v>
      </c>
      <c r="N24" s="19">
        <v>57</v>
      </c>
      <c r="O24" s="19">
        <v>277</v>
      </c>
      <c r="P24" s="19">
        <v>111</v>
      </c>
      <c r="Q24" s="19">
        <v>3081</v>
      </c>
      <c r="R24" s="19">
        <v>1592</v>
      </c>
      <c r="S24" s="10"/>
      <c r="T24" s="31">
        <v>5640</v>
      </c>
      <c r="U24" s="31">
        <v>7</v>
      </c>
      <c r="V24" s="31">
        <f t="shared" si="6"/>
        <v>7225</v>
      </c>
    </row>
    <row r="25" spans="2:22" ht="20.100000000000001" customHeight="1" thickBot="1" x14ac:dyDescent="0.25">
      <c r="B25" s="4" t="s">
        <v>35</v>
      </c>
      <c r="C25" s="51">
        <f t="shared" si="0"/>
        <v>8.2827167310877969E-3</v>
      </c>
      <c r="D25" s="51">
        <f t="shared" si="1"/>
        <v>0.28216454997239093</v>
      </c>
      <c r="E25" s="51">
        <f t="shared" si="2"/>
        <v>2.3743787962451683E-2</v>
      </c>
      <c r="F25" s="51">
        <f t="shared" si="3"/>
        <v>0.40254003313086695</v>
      </c>
      <c r="G25" s="51">
        <f t="shared" si="4"/>
        <v>0.14908890115958034</v>
      </c>
      <c r="H25" s="51">
        <f t="shared" si="5"/>
        <v>0.13418001104362226</v>
      </c>
      <c r="M25" s="4" t="s">
        <v>35</v>
      </c>
      <c r="N25" s="19">
        <v>15</v>
      </c>
      <c r="O25" s="19">
        <v>511</v>
      </c>
      <c r="P25" s="19">
        <v>43</v>
      </c>
      <c r="Q25" s="19">
        <v>729</v>
      </c>
      <c r="R25" s="19">
        <v>270</v>
      </c>
      <c r="S25" s="10"/>
      <c r="T25" s="31">
        <v>1543</v>
      </c>
      <c r="U25" s="31">
        <v>2</v>
      </c>
      <c r="V25" s="31">
        <f t="shared" si="6"/>
        <v>1811</v>
      </c>
    </row>
    <row r="26" spans="2:22" ht="20.100000000000001" customHeight="1" thickBot="1" x14ac:dyDescent="0.25">
      <c r="B26" s="4" t="s">
        <v>36</v>
      </c>
      <c r="C26" s="51">
        <f t="shared" si="0"/>
        <v>5.1546391752577319E-3</v>
      </c>
      <c r="D26" s="51">
        <f t="shared" si="1"/>
        <v>0.1</v>
      </c>
      <c r="E26" s="51">
        <f t="shared" si="2"/>
        <v>1.443298969072165E-2</v>
      </c>
      <c r="F26" s="51">
        <f t="shared" si="3"/>
        <v>0.44948453608247424</v>
      </c>
      <c r="G26" s="51">
        <f t="shared" si="4"/>
        <v>0.15979381443298968</v>
      </c>
      <c r="H26" s="51">
        <f t="shared" si="5"/>
        <v>0.27113402061855679</v>
      </c>
      <c r="M26" s="4" t="s">
        <v>36</v>
      </c>
      <c r="N26" s="19">
        <v>5</v>
      </c>
      <c r="O26" s="19">
        <v>97</v>
      </c>
      <c r="P26" s="19">
        <v>14</v>
      </c>
      <c r="Q26" s="19">
        <v>436</v>
      </c>
      <c r="R26" s="19">
        <v>155</v>
      </c>
      <c r="S26" s="10"/>
      <c r="T26" s="31">
        <v>815</v>
      </c>
      <c r="U26" s="31">
        <v>0</v>
      </c>
      <c r="V26" s="31">
        <f t="shared" si="6"/>
        <v>970</v>
      </c>
    </row>
    <row r="27" spans="2:22" ht="20.100000000000001" customHeight="1" thickBot="1" x14ac:dyDescent="0.25">
      <c r="B27" s="5" t="s">
        <v>37</v>
      </c>
      <c r="C27" s="51">
        <f t="shared" si="0"/>
        <v>1.3723150357995227E-2</v>
      </c>
      <c r="D27" s="51">
        <f t="shared" si="1"/>
        <v>0.25417661097852029</v>
      </c>
      <c r="E27" s="51">
        <f t="shared" si="2"/>
        <v>1.6109785202863963E-2</v>
      </c>
      <c r="F27" s="51">
        <f t="shared" si="3"/>
        <v>0.39916467780429593</v>
      </c>
      <c r="G27" s="51">
        <f t="shared" si="4"/>
        <v>0.25417661097852029</v>
      </c>
      <c r="H27" s="51">
        <f t="shared" si="5"/>
        <v>6.2649164677804292E-2</v>
      </c>
      <c r="M27" s="5" t="s">
        <v>37</v>
      </c>
      <c r="N27" s="19">
        <v>23</v>
      </c>
      <c r="O27" s="19">
        <v>426</v>
      </c>
      <c r="P27" s="19">
        <v>27</v>
      </c>
      <c r="Q27" s="19">
        <v>669</v>
      </c>
      <c r="R27" s="19">
        <v>426</v>
      </c>
      <c r="S27" s="10"/>
      <c r="T27" s="31">
        <v>1255</v>
      </c>
      <c r="U27" s="31">
        <v>5</v>
      </c>
      <c r="V27" s="31">
        <f t="shared" si="6"/>
        <v>1676</v>
      </c>
    </row>
    <row r="28" spans="2:22" ht="20.100000000000001" customHeight="1" thickBot="1" x14ac:dyDescent="0.25">
      <c r="B28" s="6" t="s">
        <v>38</v>
      </c>
      <c r="C28" s="51">
        <f t="shared" si="0"/>
        <v>0</v>
      </c>
      <c r="D28" s="51">
        <f t="shared" si="1"/>
        <v>0.23897058823529413</v>
      </c>
      <c r="E28" s="51">
        <f t="shared" si="2"/>
        <v>0</v>
      </c>
      <c r="F28" s="51">
        <f t="shared" si="3"/>
        <v>0.3860294117647059</v>
      </c>
      <c r="G28" s="51">
        <f t="shared" si="4"/>
        <v>0.33823529411764708</v>
      </c>
      <c r="H28" s="51">
        <f t="shared" si="5"/>
        <v>3.6764705882352866E-2</v>
      </c>
      <c r="M28" s="6" t="s">
        <v>38</v>
      </c>
      <c r="N28" s="20">
        <v>0</v>
      </c>
      <c r="O28" s="20">
        <v>65</v>
      </c>
      <c r="P28" s="20">
        <v>0</v>
      </c>
      <c r="Q28" s="20">
        <v>105</v>
      </c>
      <c r="R28" s="20">
        <v>92</v>
      </c>
      <c r="S28" s="10"/>
      <c r="T28" s="31">
        <v>180</v>
      </c>
      <c r="U28" s="31">
        <v>0</v>
      </c>
      <c r="V28" s="31">
        <f t="shared" si="6"/>
        <v>272</v>
      </c>
    </row>
    <row r="29" spans="2:22" ht="20.100000000000001" customHeight="1" thickBot="1" x14ac:dyDescent="0.25">
      <c r="B29" s="7" t="s">
        <v>39</v>
      </c>
      <c r="C29" s="52">
        <f t="shared" si="0"/>
        <v>1.1038645813546086E-2</v>
      </c>
      <c r="D29" s="52">
        <f t="shared" si="1"/>
        <v>0.15407670064796639</v>
      </c>
      <c r="E29" s="52">
        <f t="shared" si="2"/>
        <v>2.0705375799404801E-2</v>
      </c>
      <c r="F29" s="52">
        <f t="shared" si="3"/>
        <v>0.42533611937778343</v>
      </c>
      <c r="G29" s="52">
        <f t="shared" si="4"/>
        <v>0.20403554317313577</v>
      </c>
      <c r="H29" s="52">
        <f t="shared" si="5"/>
        <v>0.18480761518816352</v>
      </c>
      <c r="M29" s="7" t="s">
        <v>39</v>
      </c>
      <c r="N29" s="9">
        <f>SUM(N12:N28)</f>
        <v>523</v>
      </c>
      <c r="O29" s="9">
        <f>SUM(O12:O28)</f>
        <v>7300</v>
      </c>
      <c r="P29" s="9">
        <f>SUM(P12:P28)</f>
        <v>981</v>
      </c>
      <c r="Q29" s="9">
        <f>SUM(Q12:Q28)</f>
        <v>20152</v>
      </c>
      <c r="R29" s="9">
        <f>SUM(R12:R28)</f>
        <v>9667</v>
      </c>
      <c r="S29" s="14"/>
      <c r="T29" s="9">
        <f>SUM(T12:T28)</f>
        <v>37747</v>
      </c>
      <c r="U29" s="9">
        <f>SUM(U12:U28)</f>
        <v>35</v>
      </c>
      <c r="V29" s="9">
        <f t="shared" si="6"/>
        <v>47379</v>
      </c>
    </row>
    <row r="30" spans="2:22" x14ac:dyDescent="0.2">
      <c r="B30" s="49"/>
      <c r="C30" s="50"/>
      <c r="D30" s="50"/>
      <c r="E30" s="50"/>
      <c r="F30" s="50"/>
      <c r="G30" s="50"/>
      <c r="H30" s="50"/>
    </row>
    <row r="31" spans="2:22" x14ac:dyDescent="0.2">
      <c r="B31" s="49"/>
      <c r="C31" s="50"/>
      <c r="D31" s="50"/>
      <c r="E31" s="50"/>
      <c r="F31" s="50"/>
      <c r="G31" s="50"/>
      <c r="H31" s="50"/>
    </row>
    <row r="32" spans="2:22" x14ac:dyDescent="0.2">
      <c r="B32" s="49"/>
      <c r="C32" s="50"/>
      <c r="D32" s="50"/>
      <c r="E32" s="50"/>
      <c r="F32" s="50"/>
      <c r="G32" s="50"/>
      <c r="H32" s="50"/>
    </row>
    <row r="33" spans="2:8" x14ac:dyDescent="0.2">
      <c r="B33" s="10"/>
      <c r="C33" s="10"/>
      <c r="D33" s="10"/>
      <c r="E33" s="10"/>
      <c r="F33" s="10"/>
      <c r="G33" s="10"/>
      <c r="H33" s="10"/>
    </row>
    <row r="34" spans="2:8" ht="41.25" customHeight="1" x14ac:dyDescent="0.2"/>
    <row r="35" spans="2:8" ht="41.25" customHeight="1" x14ac:dyDescent="0.2"/>
    <row r="36" spans="2:8" ht="41.25" customHeight="1" x14ac:dyDescent="0.2"/>
    <row r="37" spans="2:8" ht="20.100000000000001" customHeight="1" x14ac:dyDescent="0.2"/>
    <row r="38" spans="2:8" ht="20.100000000000001" customHeight="1" x14ac:dyDescent="0.2"/>
    <row r="39" spans="2:8" ht="20.100000000000001" customHeight="1" x14ac:dyDescent="0.2"/>
    <row r="40" spans="2:8" ht="20.100000000000001" customHeight="1" x14ac:dyDescent="0.2"/>
    <row r="41" spans="2:8" ht="20.100000000000001" customHeight="1" x14ac:dyDescent="0.2"/>
    <row r="42" spans="2:8" ht="20.100000000000001" customHeight="1" x14ac:dyDescent="0.2"/>
    <row r="43" spans="2:8" ht="20.100000000000001" customHeight="1" x14ac:dyDescent="0.2"/>
    <row r="44" spans="2:8" ht="20.100000000000001" customHeight="1" x14ac:dyDescent="0.2"/>
    <row r="45" spans="2:8" ht="20.100000000000001" customHeight="1" x14ac:dyDescent="0.2"/>
    <row r="46" spans="2:8" ht="20.100000000000001" customHeight="1" x14ac:dyDescent="0.2"/>
    <row r="47" spans="2:8" ht="20.100000000000001" customHeight="1" x14ac:dyDescent="0.2"/>
    <row r="48" spans="2:8" ht="20.100000000000001" customHeight="1" x14ac:dyDescent="0.2"/>
    <row r="49" spans="3:11" ht="20.100000000000001" customHeight="1" x14ac:dyDescent="0.2"/>
    <row r="50" spans="3:11" ht="20.100000000000001" customHeight="1" x14ac:dyDescent="0.2"/>
    <row r="51" spans="3:11" ht="20.100000000000001" customHeight="1" x14ac:dyDescent="0.2"/>
    <row r="52" spans="3:11" ht="20.100000000000001" customHeight="1" x14ac:dyDescent="0.2"/>
    <row r="53" spans="3:11" ht="20.100000000000001" customHeight="1" x14ac:dyDescent="0.2"/>
    <row r="54" spans="3:11" ht="20.100000000000001" customHeight="1" x14ac:dyDescent="0.2"/>
    <row r="55" spans="3:11" x14ac:dyDescent="0.2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N9:R9"/>
    <mergeCell ref="N10:O10"/>
    <mergeCell ref="P10:Q10"/>
    <mergeCell ref="R10:R11"/>
    <mergeCell ref="S10:S11"/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59" t="s">
        <v>68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8">
        <v>11794</v>
      </c>
      <c r="D11" s="18">
        <v>4</v>
      </c>
      <c r="E11" s="18">
        <v>0</v>
      </c>
      <c r="F11" s="18">
        <v>1</v>
      </c>
      <c r="G11" s="18">
        <v>6215</v>
      </c>
      <c r="H11" s="18">
        <v>2044</v>
      </c>
      <c r="I11" s="18">
        <v>317</v>
      </c>
      <c r="J11" s="18">
        <v>439</v>
      </c>
      <c r="K11" s="18">
        <v>168</v>
      </c>
      <c r="L11" s="18">
        <v>228</v>
      </c>
      <c r="M11" s="18">
        <v>122</v>
      </c>
      <c r="N11" s="18">
        <v>58</v>
      </c>
      <c r="O11" s="18">
        <v>78</v>
      </c>
      <c r="P11" s="18">
        <v>461</v>
      </c>
      <c r="Q11" s="18">
        <v>1360</v>
      </c>
      <c r="R11" s="18">
        <v>299</v>
      </c>
    </row>
    <row r="12" spans="2:18" ht="20.100000000000001" customHeight="1" thickBot="1" x14ac:dyDescent="0.25">
      <c r="B12" s="4" t="s">
        <v>23</v>
      </c>
      <c r="C12" s="19">
        <v>1345</v>
      </c>
      <c r="D12" s="19">
        <v>0</v>
      </c>
      <c r="E12" s="19">
        <v>0</v>
      </c>
      <c r="F12" s="19">
        <v>0</v>
      </c>
      <c r="G12" s="19">
        <v>540</v>
      </c>
      <c r="H12" s="19">
        <v>257</v>
      </c>
      <c r="I12" s="19">
        <v>102</v>
      </c>
      <c r="J12" s="19">
        <v>58</v>
      </c>
      <c r="K12" s="19">
        <v>25</v>
      </c>
      <c r="L12" s="19">
        <v>47</v>
      </c>
      <c r="M12" s="19">
        <v>23</v>
      </c>
      <c r="N12" s="19">
        <v>17</v>
      </c>
      <c r="O12" s="19">
        <v>16</v>
      </c>
      <c r="P12" s="19">
        <v>160</v>
      </c>
      <c r="Q12" s="19">
        <v>86</v>
      </c>
      <c r="R12" s="19">
        <v>14</v>
      </c>
    </row>
    <row r="13" spans="2:18" ht="20.100000000000001" customHeight="1" thickBot="1" x14ac:dyDescent="0.25">
      <c r="B13" s="4" t="s">
        <v>24</v>
      </c>
      <c r="C13" s="19">
        <v>1049</v>
      </c>
      <c r="D13" s="19">
        <v>0</v>
      </c>
      <c r="E13" s="19">
        <v>0</v>
      </c>
      <c r="F13" s="19">
        <v>0</v>
      </c>
      <c r="G13" s="19">
        <v>494</v>
      </c>
      <c r="H13" s="19">
        <v>98</v>
      </c>
      <c r="I13" s="19">
        <v>5</v>
      </c>
      <c r="J13" s="19">
        <v>85</v>
      </c>
      <c r="K13" s="19">
        <v>21</v>
      </c>
      <c r="L13" s="19">
        <v>4</v>
      </c>
      <c r="M13" s="19">
        <v>0</v>
      </c>
      <c r="N13" s="19">
        <v>0</v>
      </c>
      <c r="O13" s="19">
        <v>66</v>
      </c>
      <c r="P13" s="19">
        <v>107</v>
      </c>
      <c r="Q13" s="19">
        <v>164</v>
      </c>
      <c r="R13" s="19">
        <v>5</v>
      </c>
    </row>
    <row r="14" spans="2:18" ht="20.100000000000001" customHeight="1" thickBot="1" x14ac:dyDescent="0.25">
      <c r="B14" s="4" t="s">
        <v>25</v>
      </c>
      <c r="C14" s="19">
        <v>1987</v>
      </c>
      <c r="D14" s="19">
        <v>0</v>
      </c>
      <c r="E14" s="19">
        <v>0</v>
      </c>
      <c r="F14" s="19">
        <v>0</v>
      </c>
      <c r="G14" s="19">
        <v>1001</v>
      </c>
      <c r="H14" s="19">
        <v>207</v>
      </c>
      <c r="I14" s="19">
        <v>158</v>
      </c>
      <c r="J14" s="19">
        <v>132</v>
      </c>
      <c r="K14" s="19">
        <v>47</v>
      </c>
      <c r="L14" s="19">
        <v>14</v>
      </c>
      <c r="M14" s="19">
        <v>18</v>
      </c>
      <c r="N14" s="19">
        <v>12</v>
      </c>
      <c r="O14" s="19">
        <v>62</v>
      </c>
      <c r="P14" s="19">
        <v>129</v>
      </c>
      <c r="Q14" s="19">
        <v>138</v>
      </c>
      <c r="R14" s="19">
        <v>69</v>
      </c>
    </row>
    <row r="15" spans="2:18" ht="20.100000000000001" customHeight="1" thickBot="1" x14ac:dyDescent="0.25">
      <c r="B15" s="4" t="s">
        <v>26</v>
      </c>
      <c r="C15" s="19">
        <v>4414</v>
      </c>
      <c r="D15" s="19">
        <v>0</v>
      </c>
      <c r="E15" s="19">
        <v>0</v>
      </c>
      <c r="F15" s="19">
        <v>0</v>
      </c>
      <c r="G15" s="19">
        <v>2937</v>
      </c>
      <c r="H15" s="19">
        <v>536</v>
      </c>
      <c r="I15" s="19">
        <v>37</v>
      </c>
      <c r="J15" s="19">
        <v>214</v>
      </c>
      <c r="K15" s="19">
        <v>26</v>
      </c>
      <c r="L15" s="19">
        <v>169</v>
      </c>
      <c r="M15" s="19">
        <v>8</v>
      </c>
      <c r="N15" s="19">
        <v>41</v>
      </c>
      <c r="O15" s="19">
        <v>24</v>
      </c>
      <c r="P15" s="19">
        <v>300</v>
      </c>
      <c r="Q15" s="19">
        <v>99</v>
      </c>
      <c r="R15" s="19">
        <v>23</v>
      </c>
    </row>
    <row r="16" spans="2:18" ht="20.100000000000001" customHeight="1" thickBot="1" x14ac:dyDescent="0.25">
      <c r="B16" s="4" t="s">
        <v>27</v>
      </c>
      <c r="C16" s="19">
        <v>605</v>
      </c>
      <c r="D16" s="19">
        <v>0</v>
      </c>
      <c r="E16" s="19">
        <v>0</v>
      </c>
      <c r="F16" s="19">
        <v>0</v>
      </c>
      <c r="G16" s="19">
        <v>335</v>
      </c>
      <c r="H16" s="19">
        <v>140</v>
      </c>
      <c r="I16" s="19">
        <v>0</v>
      </c>
      <c r="J16" s="19">
        <v>7</v>
      </c>
      <c r="K16" s="19">
        <v>6</v>
      </c>
      <c r="L16" s="19">
        <v>1</v>
      </c>
      <c r="M16" s="19">
        <v>1</v>
      </c>
      <c r="N16" s="19">
        <v>9</v>
      </c>
      <c r="O16" s="19">
        <v>0</v>
      </c>
      <c r="P16" s="19">
        <v>79</v>
      </c>
      <c r="Q16" s="19">
        <v>26</v>
      </c>
      <c r="R16" s="19">
        <v>1</v>
      </c>
    </row>
    <row r="17" spans="2:18" ht="20.100000000000001" customHeight="1" thickBot="1" x14ac:dyDescent="0.25">
      <c r="B17" s="4" t="s">
        <v>28</v>
      </c>
      <c r="C17" s="19">
        <v>1743</v>
      </c>
      <c r="D17" s="19">
        <v>0</v>
      </c>
      <c r="E17" s="19">
        <v>0</v>
      </c>
      <c r="F17" s="19">
        <v>0</v>
      </c>
      <c r="G17" s="19">
        <v>776</v>
      </c>
      <c r="H17" s="19">
        <v>364</v>
      </c>
      <c r="I17" s="19">
        <v>79</v>
      </c>
      <c r="J17" s="19">
        <v>35</v>
      </c>
      <c r="K17" s="19">
        <v>14</v>
      </c>
      <c r="L17" s="19">
        <v>0</v>
      </c>
      <c r="M17" s="19">
        <v>4</v>
      </c>
      <c r="N17" s="19">
        <v>36</v>
      </c>
      <c r="O17" s="19">
        <v>33</v>
      </c>
      <c r="P17" s="19">
        <v>177</v>
      </c>
      <c r="Q17" s="19">
        <v>185</v>
      </c>
      <c r="R17" s="19">
        <v>40</v>
      </c>
    </row>
    <row r="18" spans="2:18" ht="20.100000000000001" customHeight="1" thickBot="1" x14ac:dyDescent="0.25">
      <c r="B18" s="4" t="s">
        <v>29</v>
      </c>
      <c r="C18" s="19">
        <v>1986</v>
      </c>
      <c r="D18" s="19">
        <v>0</v>
      </c>
      <c r="E18" s="19">
        <v>0</v>
      </c>
      <c r="F18" s="19">
        <v>0</v>
      </c>
      <c r="G18" s="19">
        <v>710</v>
      </c>
      <c r="H18" s="19">
        <v>574</v>
      </c>
      <c r="I18" s="19">
        <v>85</v>
      </c>
      <c r="J18" s="19">
        <v>77</v>
      </c>
      <c r="K18" s="19">
        <v>20</v>
      </c>
      <c r="L18" s="19">
        <v>24</v>
      </c>
      <c r="M18" s="19">
        <v>6</v>
      </c>
      <c r="N18" s="19">
        <v>3</v>
      </c>
      <c r="O18" s="19">
        <v>8</v>
      </c>
      <c r="P18" s="19">
        <v>134</v>
      </c>
      <c r="Q18" s="19">
        <v>289</v>
      </c>
      <c r="R18" s="19">
        <v>56</v>
      </c>
    </row>
    <row r="19" spans="2:18" ht="20.100000000000001" customHeight="1" thickBot="1" x14ac:dyDescent="0.25">
      <c r="B19" s="4" t="s">
        <v>30</v>
      </c>
      <c r="C19" s="19">
        <v>8574</v>
      </c>
      <c r="D19" s="19">
        <v>10</v>
      </c>
      <c r="E19" s="19">
        <v>0</v>
      </c>
      <c r="F19" s="19">
        <v>0</v>
      </c>
      <c r="G19" s="19">
        <v>3794</v>
      </c>
      <c r="H19" s="19">
        <v>1229</v>
      </c>
      <c r="I19" s="19">
        <v>757</v>
      </c>
      <c r="J19" s="19">
        <v>582</v>
      </c>
      <c r="K19" s="19">
        <v>319</v>
      </c>
      <c r="L19" s="19">
        <v>126</v>
      </c>
      <c r="M19" s="19">
        <v>69</v>
      </c>
      <c r="N19" s="19">
        <v>98</v>
      </c>
      <c r="O19" s="19">
        <v>41</v>
      </c>
      <c r="P19" s="19">
        <v>529</v>
      </c>
      <c r="Q19" s="19">
        <v>598</v>
      </c>
      <c r="R19" s="19">
        <v>422</v>
      </c>
    </row>
    <row r="20" spans="2:18" ht="20.100000000000001" customHeight="1" thickBot="1" x14ac:dyDescent="0.25">
      <c r="B20" s="4" t="s">
        <v>31</v>
      </c>
      <c r="C20" s="19">
        <v>7843</v>
      </c>
      <c r="D20" s="19">
        <v>4</v>
      </c>
      <c r="E20" s="19">
        <v>0</v>
      </c>
      <c r="F20" s="19">
        <v>0</v>
      </c>
      <c r="G20" s="19">
        <v>4207</v>
      </c>
      <c r="H20" s="19">
        <v>1179</v>
      </c>
      <c r="I20" s="19">
        <v>452</v>
      </c>
      <c r="J20" s="19">
        <v>353</v>
      </c>
      <c r="K20" s="19">
        <v>127</v>
      </c>
      <c r="L20" s="19">
        <v>80</v>
      </c>
      <c r="M20" s="19">
        <v>22</v>
      </c>
      <c r="N20" s="19">
        <v>20</v>
      </c>
      <c r="O20" s="19">
        <v>68</v>
      </c>
      <c r="P20" s="19">
        <v>633</v>
      </c>
      <c r="Q20" s="19">
        <v>543</v>
      </c>
      <c r="R20" s="19">
        <v>155</v>
      </c>
    </row>
    <row r="21" spans="2:18" ht="20.100000000000001" customHeight="1" thickBot="1" x14ac:dyDescent="0.25">
      <c r="B21" s="4" t="s">
        <v>32</v>
      </c>
      <c r="C21" s="19">
        <v>887</v>
      </c>
      <c r="D21" s="19">
        <v>1</v>
      </c>
      <c r="E21" s="19">
        <v>0</v>
      </c>
      <c r="F21" s="19">
        <v>0</v>
      </c>
      <c r="G21" s="19">
        <v>328</v>
      </c>
      <c r="H21" s="19">
        <v>255</v>
      </c>
      <c r="I21" s="19">
        <v>118</v>
      </c>
      <c r="J21" s="19">
        <v>28</v>
      </c>
      <c r="K21" s="19">
        <v>1</v>
      </c>
      <c r="L21" s="19">
        <v>3</v>
      </c>
      <c r="M21" s="19">
        <v>6</v>
      </c>
      <c r="N21" s="19">
        <v>5</v>
      </c>
      <c r="O21" s="19">
        <v>6</v>
      </c>
      <c r="P21" s="19">
        <v>70</v>
      </c>
      <c r="Q21" s="19">
        <v>66</v>
      </c>
      <c r="R21" s="19">
        <v>0</v>
      </c>
    </row>
    <row r="22" spans="2:18" ht="20.100000000000001" customHeight="1" thickBot="1" x14ac:dyDescent="0.25">
      <c r="B22" s="4" t="s">
        <v>33</v>
      </c>
      <c r="C22" s="19">
        <v>2037</v>
      </c>
      <c r="D22" s="19">
        <v>4</v>
      </c>
      <c r="E22" s="19">
        <v>0</v>
      </c>
      <c r="F22" s="19">
        <v>0</v>
      </c>
      <c r="G22" s="19">
        <v>1062</v>
      </c>
      <c r="H22" s="19">
        <v>417</v>
      </c>
      <c r="I22" s="19">
        <v>60</v>
      </c>
      <c r="J22" s="19">
        <v>85</v>
      </c>
      <c r="K22" s="19">
        <v>21</v>
      </c>
      <c r="L22" s="19">
        <v>40</v>
      </c>
      <c r="M22" s="19">
        <v>0</v>
      </c>
      <c r="N22" s="19">
        <v>14</v>
      </c>
      <c r="O22" s="19">
        <v>5</v>
      </c>
      <c r="P22" s="19">
        <v>94</v>
      </c>
      <c r="Q22" s="19">
        <v>191</v>
      </c>
      <c r="R22" s="19">
        <v>44</v>
      </c>
    </row>
    <row r="23" spans="2:18" ht="20.100000000000001" customHeight="1" thickBot="1" x14ac:dyDescent="0.25">
      <c r="B23" s="4" t="s">
        <v>34</v>
      </c>
      <c r="C23" s="19">
        <v>9095</v>
      </c>
      <c r="D23" s="19">
        <v>1</v>
      </c>
      <c r="E23" s="19">
        <v>0</v>
      </c>
      <c r="F23" s="19">
        <v>0</v>
      </c>
      <c r="G23" s="19">
        <v>4802</v>
      </c>
      <c r="H23" s="19">
        <v>854</v>
      </c>
      <c r="I23" s="19">
        <v>289</v>
      </c>
      <c r="J23" s="19">
        <v>489</v>
      </c>
      <c r="K23" s="19">
        <v>124</v>
      </c>
      <c r="L23" s="19">
        <v>302</v>
      </c>
      <c r="M23" s="19">
        <v>37</v>
      </c>
      <c r="N23" s="19">
        <v>8</v>
      </c>
      <c r="O23" s="19">
        <v>8</v>
      </c>
      <c r="P23" s="19">
        <v>621</v>
      </c>
      <c r="Q23" s="19">
        <v>1100</v>
      </c>
      <c r="R23" s="19">
        <v>460</v>
      </c>
    </row>
    <row r="24" spans="2:18" ht="20.100000000000001" customHeight="1" thickBot="1" x14ac:dyDescent="0.25">
      <c r="B24" s="4" t="s">
        <v>35</v>
      </c>
      <c r="C24" s="19">
        <v>2376</v>
      </c>
      <c r="D24" s="19">
        <v>2</v>
      </c>
      <c r="E24" s="19">
        <v>0</v>
      </c>
      <c r="F24" s="19">
        <v>0</v>
      </c>
      <c r="G24" s="19">
        <v>1150</v>
      </c>
      <c r="H24" s="19">
        <v>319</v>
      </c>
      <c r="I24" s="19">
        <v>66</v>
      </c>
      <c r="J24" s="19">
        <v>200</v>
      </c>
      <c r="K24" s="19">
        <v>22</v>
      </c>
      <c r="L24" s="19">
        <v>5</v>
      </c>
      <c r="M24" s="19">
        <v>11</v>
      </c>
      <c r="N24" s="19">
        <v>54</v>
      </c>
      <c r="O24" s="19">
        <v>7</v>
      </c>
      <c r="P24" s="19">
        <v>324</v>
      </c>
      <c r="Q24" s="19">
        <v>145</v>
      </c>
      <c r="R24" s="19">
        <v>71</v>
      </c>
    </row>
    <row r="25" spans="2:18" ht="20.100000000000001" customHeight="1" thickBot="1" x14ac:dyDescent="0.25">
      <c r="B25" s="4" t="s">
        <v>36</v>
      </c>
      <c r="C25" s="19">
        <v>1127</v>
      </c>
      <c r="D25" s="19">
        <v>0</v>
      </c>
      <c r="E25" s="19">
        <v>0</v>
      </c>
      <c r="F25" s="19">
        <v>0</v>
      </c>
      <c r="G25" s="19">
        <v>627</v>
      </c>
      <c r="H25" s="19">
        <v>38</v>
      </c>
      <c r="I25" s="19">
        <v>90</v>
      </c>
      <c r="J25" s="19">
        <v>12</v>
      </c>
      <c r="K25" s="19">
        <v>14</v>
      </c>
      <c r="L25" s="19">
        <v>9</v>
      </c>
      <c r="M25" s="19">
        <v>0</v>
      </c>
      <c r="N25" s="19">
        <v>6</v>
      </c>
      <c r="O25" s="19">
        <v>5</v>
      </c>
      <c r="P25" s="19">
        <v>174</v>
      </c>
      <c r="Q25" s="19">
        <v>133</v>
      </c>
      <c r="R25" s="19">
        <v>19</v>
      </c>
    </row>
    <row r="26" spans="2:18" ht="20.100000000000001" customHeight="1" thickBot="1" x14ac:dyDescent="0.25">
      <c r="B26" s="5" t="s">
        <v>37</v>
      </c>
      <c r="C26" s="19">
        <v>2191</v>
      </c>
      <c r="D26" s="19">
        <v>0</v>
      </c>
      <c r="E26" s="19">
        <v>0</v>
      </c>
      <c r="F26" s="19">
        <v>0</v>
      </c>
      <c r="G26" s="19">
        <v>1105</v>
      </c>
      <c r="H26" s="19">
        <v>376</v>
      </c>
      <c r="I26" s="19">
        <v>71</v>
      </c>
      <c r="J26" s="19">
        <v>143</v>
      </c>
      <c r="K26" s="19">
        <v>72</v>
      </c>
      <c r="L26" s="19">
        <v>5</v>
      </c>
      <c r="M26" s="19">
        <v>2</v>
      </c>
      <c r="N26" s="19">
        <v>2</v>
      </c>
      <c r="O26" s="19">
        <v>12</v>
      </c>
      <c r="P26" s="19">
        <v>226</v>
      </c>
      <c r="Q26" s="19">
        <v>130</v>
      </c>
      <c r="R26" s="19">
        <v>47</v>
      </c>
    </row>
    <row r="27" spans="2:18" ht="20.100000000000001" customHeight="1" thickBot="1" x14ac:dyDescent="0.25">
      <c r="B27" s="6" t="s">
        <v>38</v>
      </c>
      <c r="C27" s="20">
        <v>296</v>
      </c>
      <c r="D27" s="20">
        <v>1</v>
      </c>
      <c r="E27" s="20">
        <v>0</v>
      </c>
      <c r="F27" s="20">
        <v>0</v>
      </c>
      <c r="G27" s="20">
        <v>67</v>
      </c>
      <c r="H27" s="20">
        <v>158</v>
      </c>
      <c r="I27" s="20">
        <v>1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1</v>
      </c>
      <c r="Q27" s="20">
        <v>68</v>
      </c>
      <c r="R27" s="20">
        <v>0</v>
      </c>
    </row>
    <row r="28" spans="2:18" ht="20.100000000000001" customHeight="1" thickBot="1" x14ac:dyDescent="0.25">
      <c r="B28" s="7" t="s">
        <v>39</v>
      </c>
      <c r="C28" s="9">
        <f>SUM(C11:C27)</f>
        <v>59349</v>
      </c>
      <c r="D28" s="9">
        <f t="shared" ref="D28:R28" si="0">SUM(D11:D27)</f>
        <v>27</v>
      </c>
      <c r="E28" s="9">
        <f t="shared" si="0"/>
        <v>0</v>
      </c>
      <c r="F28" s="9">
        <f t="shared" si="0"/>
        <v>1</v>
      </c>
      <c r="G28" s="9">
        <f t="shared" si="0"/>
        <v>30150</v>
      </c>
      <c r="H28" s="9">
        <f t="shared" si="0"/>
        <v>9045</v>
      </c>
      <c r="I28" s="9">
        <f t="shared" si="0"/>
        <v>2687</v>
      </c>
      <c r="J28" s="9">
        <f t="shared" si="0"/>
        <v>2939</v>
      </c>
      <c r="K28" s="9">
        <f t="shared" si="0"/>
        <v>1027</v>
      </c>
      <c r="L28" s="9">
        <f t="shared" si="0"/>
        <v>1057</v>
      </c>
      <c r="M28" s="9">
        <f t="shared" si="0"/>
        <v>329</v>
      </c>
      <c r="N28" s="9">
        <f t="shared" si="0"/>
        <v>383</v>
      </c>
      <c r="O28" s="9">
        <f t="shared" si="0"/>
        <v>439</v>
      </c>
      <c r="P28" s="9">
        <f t="shared" si="0"/>
        <v>4219</v>
      </c>
      <c r="Q28" s="9">
        <f t="shared" si="0"/>
        <v>5321</v>
      </c>
      <c r="R28" s="9">
        <f t="shared" si="0"/>
        <v>1725</v>
      </c>
    </row>
    <row r="29" spans="2:1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66" t="s">
        <v>69</v>
      </c>
      <c r="D9" s="59"/>
      <c r="E9" s="59"/>
      <c r="F9" s="67"/>
      <c r="G9" s="66" t="s">
        <v>70</v>
      </c>
      <c r="H9" s="59"/>
      <c r="I9" s="59"/>
      <c r="J9" s="67"/>
      <c r="K9" s="66" t="s">
        <v>71</v>
      </c>
      <c r="L9" s="59"/>
      <c r="M9" s="59"/>
      <c r="N9" s="59"/>
      <c r="O9" s="59"/>
      <c r="P9" s="67"/>
      <c r="Q9" s="66" t="s">
        <v>72</v>
      </c>
      <c r="R9" s="59"/>
      <c r="S9" s="59"/>
      <c r="T9" s="59"/>
      <c r="U9" s="59"/>
      <c r="V9" s="67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8">
        <v>560</v>
      </c>
      <c r="D11" s="18">
        <v>160</v>
      </c>
      <c r="E11" s="18">
        <v>282</v>
      </c>
      <c r="F11" s="18">
        <v>118</v>
      </c>
      <c r="G11" s="18">
        <v>182</v>
      </c>
      <c r="H11" s="18">
        <v>0</v>
      </c>
      <c r="I11" s="18">
        <v>187</v>
      </c>
      <c r="J11" s="18">
        <v>20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215</v>
      </c>
      <c r="R11" s="18">
        <v>246</v>
      </c>
      <c r="S11" s="18">
        <v>3</v>
      </c>
      <c r="T11" s="18">
        <v>29</v>
      </c>
      <c r="U11" s="18">
        <v>195</v>
      </c>
      <c r="V11" s="18">
        <v>617</v>
      </c>
    </row>
    <row r="12" spans="2:22" ht="20.100000000000001" customHeight="1" thickBot="1" x14ac:dyDescent="0.25">
      <c r="B12" s="4" t="s">
        <v>23</v>
      </c>
      <c r="C12" s="19">
        <v>54</v>
      </c>
      <c r="D12" s="19">
        <v>17</v>
      </c>
      <c r="E12" s="19">
        <v>36</v>
      </c>
      <c r="F12" s="19">
        <v>1</v>
      </c>
      <c r="G12" s="19">
        <v>21</v>
      </c>
      <c r="H12" s="19">
        <v>0</v>
      </c>
      <c r="I12" s="19">
        <v>21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16</v>
      </c>
      <c r="R12" s="19">
        <v>25</v>
      </c>
      <c r="S12" s="19">
        <v>5</v>
      </c>
      <c r="T12" s="19">
        <v>1</v>
      </c>
      <c r="U12" s="19">
        <v>24</v>
      </c>
      <c r="V12" s="19">
        <v>44</v>
      </c>
    </row>
    <row r="13" spans="2:22" ht="20.100000000000001" customHeight="1" thickBot="1" x14ac:dyDescent="0.25">
      <c r="B13" s="4" t="s">
        <v>24</v>
      </c>
      <c r="C13" s="19">
        <v>23</v>
      </c>
      <c r="D13" s="19">
        <v>3</v>
      </c>
      <c r="E13" s="19">
        <v>10</v>
      </c>
      <c r="F13" s="19">
        <v>10</v>
      </c>
      <c r="G13" s="19">
        <v>11</v>
      </c>
      <c r="H13" s="19">
        <v>0</v>
      </c>
      <c r="I13" s="19">
        <v>11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21</v>
      </c>
      <c r="R13" s="19">
        <v>21</v>
      </c>
      <c r="S13" s="19">
        <v>0</v>
      </c>
      <c r="T13" s="19">
        <v>0</v>
      </c>
      <c r="U13" s="19">
        <v>28</v>
      </c>
      <c r="V13" s="19">
        <v>31</v>
      </c>
    </row>
    <row r="14" spans="2:22" ht="20.100000000000001" customHeight="1" thickBot="1" x14ac:dyDescent="0.25">
      <c r="B14" s="4" t="s">
        <v>25</v>
      </c>
      <c r="C14" s="19">
        <v>52</v>
      </c>
      <c r="D14" s="19">
        <v>17</v>
      </c>
      <c r="E14" s="19">
        <v>32</v>
      </c>
      <c r="F14" s="19">
        <v>3</v>
      </c>
      <c r="G14" s="19">
        <v>31</v>
      </c>
      <c r="H14" s="19">
        <v>0</v>
      </c>
      <c r="I14" s="19">
        <v>27</v>
      </c>
      <c r="J14" s="19">
        <v>9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30</v>
      </c>
      <c r="R14" s="19">
        <v>29</v>
      </c>
      <c r="S14" s="19">
        <v>0</v>
      </c>
      <c r="T14" s="19">
        <v>5</v>
      </c>
      <c r="U14" s="19">
        <v>24</v>
      </c>
      <c r="V14" s="19">
        <v>88</v>
      </c>
    </row>
    <row r="15" spans="2:22" ht="20.100000000000001" customHeight="1" thickBot="1" x14ac:dyDescent="0.25">
      <c r="B15" s="4" t="s">
        <v>26</v>
      </c>
      <c r="C15" s="19">
        <v>228</v>
      </c>
      <c r="D15" s="19">
        <v>24</v>
      </c>
      <c r="E15" s="19">
        <v>148</v>
      </c>
      <c r="F15" s="19">
        <v>56</v>
      </c>
      <c r="G15" s="19">
        <v>103</v>
      </c>
      <c r="H15" s="19">
        <v>0</v>
      </c>
      <c r="I15" s="19">
        <v>109</v>
      </c>
      <c r="J15" s="19">
        <v>17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154</v>
      </c>
      <c r="R15" s="19">
        <v>189</v>
      </c>
      <c r="S15" s="19">
        <v>0</v>
      </c>
      <c r="T15" s="19">
        <v>20</v>
      </c>
      <c r="U15" s="19">
        <v>153</v>
      </c>
      <c r="V15" s="19">
        <v>262</v>
      </c>
    </row>
    <row r="16" spans="2:22" ht="20.100000000000001" customHeight="1" thickBot="1" x14ac:dyDescent="0.25">
      <c r="B16" s="4" t="s">
        <v>27</v>
      </c>
      <c r="C16" s="19">
        <v>28</v>
      </c>
      <c r="D16" s="19">
        <v>12</v>
      </c>
      <c r="E16" s="19">
        <v>11</v>
      </c>
      <c r="F16" s="19">
        <v>5</v>
      </c>
      <c r="G16" s="19">
        <v>15</v>
      </c>
      <c r="H16" s="19">
        <v>0</v>
      </c>
      <c r="I16" s="19">
        <v>15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9</v>
      </c>
      <c r="R16" s="19">
        <v>9</v>
      </c>
      <c r="S16" s="19">
        <v>0</v>
      </c>
      <c r="T16" s="19">
        <v>0</v>
      </c>
      <c r="U16" s="19">
        <v>29</v>
      </c>
      <c r="V16" s="19">
        <v>34</v>
      </c>
    </row>
    <row r="17" spans="2:22" ht="20.100000000000001" customHeight="1" thickBot="1" x14ac:dyDescent="0.25">
      <c r="B17" s="4" t="s">
        <v>28</v>
      </c>
      <c r="C17" s="19">
        <v>154</v>
      </c>
      <c r="D17" s="19">
        <v>16</v>
      </c>
      <c r="E17" s="19">
        <v>29</v>
      </c>
      <c r="F17" s="19">
        <v>109</v>
      </c>
      <c r="G17" s="19">
        <v>14</v>
      </c>
      <c r="H17" s="19">
        <v>0</v>
      </c>
      <c r="I17" s="19">
        <v>15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19</v>
      </c>
      <c r="R17" s="19">
        <v>22</v>
      </c>
      <c r="S17" s="19">
        <v>0</v>
      </c>
      <c r="T17" s="19">
        <v>0</v>
      </c>
      <c r="U17" s="19">
        <v>26</v>
      </c>
      <c r="V17" s="19">
        <v>54</v>
      </c>
    </row>
    <row r="18" spans="2:22" ht="20.100000000000001" customHeight="1" thickBot="1" x14ac:dyDescent="0.25">
      <c r="B18" s="4" t="s">
        <v>29</v>
      </c>
      <c r="C18" s="19">
        <v>72</v>
      </c>
      <c r="D18" s="19">
        <v>15</v>
      </c>
      <c r="E18" s="19">
        <v>46</v>
      </c>
      <c r="F18" s="19">
        <v>11</v>
      </c>
      <c r="G18" s="19">
        <v>47</v>
      </c>
      <c r="H18" s="19">
        <v>0</v>
      </c>
      <c r="I18" s="19">
        <v>48</v>
      </c>
      <c r="J18" s="19">
        <v>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34</v>
      </c>
      <c r="R18" s="19">
        <v>32</v>
      </c>
      <c r="S18" s="19">
        <v>0</v>
      </c>
      <c r="T18" s="19">
        <v>0</v>
      </c>
      <c r="U18" s="19">
        <v>22</v>
      </c>
      <c r="V18" s="19">
        <v>154</v>
      </c>
    </row>
    <row r="19" spans="2:22" ht="20.100000000000001" customHeight="1" thickBot="1" x14ac:dyDescent="0.25">
      <c r="B19" s="4" t="s">
        <v>30</v>
      </c>
      <c r="C19" s="19">
        <v>339</v>
      </c>
      <c r="D19" s="19">
        <v>111</v>
      </c>
      <c r="E19" s="19">
        <v>93</v>
      </c>
      <c r="F19" s="19">
        <v>135</v>
      </c>
      <c r="G19" s="19">
        <v>59</v>
      </c>
      <c r="H19" s="19">
        <v>0</v>
      </c>
      <c r="I19" s="19">
        <v>58</v>
      </c>
      <c r="J19" s="19">
        <v>34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75</v>
      </c>
      <c r="R19" s="19">
        <v>67</v>
      </c>
      <c r="S19" s="19">
        <v>1</v>
      </c>
      <c r="T19" s="19">
        <v>4</v>
      </c>
      <c r="U19" s="19">
        <v>74</v>
      </c>
      <c r="V19" s="19">
        <v>177</v>
      </c>
    </row>
    <row r="20" spans="2:22" ht="20.100000000000001" customHeight="1" thickBot="1" x14ac:dyDescent="0.25">
      <c r="B20" s="4" t="s">
        <v>31</v>
      </c>
      <c r="C20" s="19">
        <v>269</v>
      </c>
      <c r="D20" s="19">
        <v>105</v>
      </c>
      <c r="E20" s="19">
        <v>110</v>
      </c>
      <c r="F20" s="19">
        <v>54</v>
      </c>
      <c r="G20" s="19">
        <v>97</v>
      </c>
      <c r="H20" s="19">
        <v>0</v>
      </c>
      <c r="I20" s="19">
        <v>91</v>
      </c>
      <c r="J20" s="19">
        <v>13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156</v>
      </c>
      <c r="R20" s="19">
        <v>168</v>
      </c>
      <c r="S20" s="19">
        <v>12</v>
      </c>
      <c r="T20" s="19">
        <v>15</v>
      </c>
      <c r="U20" s="19">
        <v>196</v>
      </c>
      <c r="V20" s="19">
        <v>332</v>
      </c>
    </row>
    <row r="21" spans="2:22" ht="20.100000000000001" customHeight="1" thickBot="1" x14ac:dyDescent="0.25">
      <c r="B21" s="4" t="s">
        <v>32</v>
      </c>
      <c r="C21" s="19">
        <v>24</v>
      </c>
      <c r="D21" s="19">
        <v>8</v>
      </c>
      <c r="E21" s="19">
        <v>15</v>
      </c>
      <c r="F21" s="19">
        <v>1</v>
      </c>
      <c r="G21" s="19">
        <v>7</v>
      </c>
      <c r="H21" s="19">
        <v>0</v>
      </c>
      <c r="I21" s="19">
        <v>7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15</v>
      </c>
      <c r="R21" s="19">
        <v>15</v>
      </c>
      <c r="S21" s="19">
        <v>0</v>
      </c>
      <c r="T21" s="19">
        <v>1</v>
      </c>
      <c r="U21" s="19">
        <v>25</v>
      </c>
      <c r="V21" s="19">
        <v>35</v>
      </c>
    </row>
    <row r="22" spans="2:22" ht="20.100000000000001" customHeight="1" thickBot="1" x14ac:dyDescent="0.25">
      <c r="B22" s="4" t="s">
        <v>33</v>
      </c>
      <c r="C22" s="19">
        <v>327</v>
      </c>
      <c r="D22" s="19">
        <v>155</v>
      </c>
      <c r="E22" s="19">
        <v>44</v>
      </c>
      <c r="F22" s="19">
        <v>128</v>
      </c>
      <c r="G22" s="19">
        <v>28</v>
      </c>
      <c r="H22" s="19">
        <v>0</v>
      </c>
      <c r="I22" s="19">
        <v>28</v>
      </c>
      <c r="J22" s="19">
        <v>5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25</v>
      </c>
      <c r="R22" s="19">
        <v>29</v>
      </c>
      <c r="S22" s="19">
        <v>0</v>
      </c>
      <c r="T22" s="19">
        <v>1</v>
      </c>
      <c r="U22" s="19">
        <v>20</v>
      </c>
      <c r="V22" s="19">
        <v>92</v>
      </c>
    </row>
    <row r="23" spans="2:22" ht="20.100000000000001" customHeight="1" thickBot="1" x14ac:dyDescent="0.25">
      <c r="B23" s="4" t="s">
        <v>34</v>
      </c>
      <c r="C23" s="19">
        <v>121</v>
      </c>
      <c r="D23" s="19">
        <v>28</v>
      </c>
      <c r="E23" s="19">
        <v>76</v>
      </c>
      <c r="F23" s="19">
        <v>17</v>
      </c>
      <c r="G23" s="19">
        <v>28</v>
      </c>
      <c r="H23" s="19">
        <v>0</v>
      </c>
      <c r="I23" s="19">
        <v>19</v>
      </c>
      <c r="J23" s="19">
        <v>10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37</v>
      </c>
      <c r="R23" s="19">
        <v>41</v>
      </c>
      <c r="S23" s="19">
        <v>1</v>
      </c>
      <c r="T23" s="19">
        <v>0</v>
      </c>
      <c r="U23" s="19">
        <v>42</v>
      </c>
      <c r="V23" s="19">
        <v>124</v>
      </c>
    </row>
    <row r="24" spans="2:22" ht="20.100000000000001" customHeight="1" thickBot="1" x14ac:dyDescent="0.25">
      <c r="B24" s="4" t="s">
        <v>35</v>
      </c>
      <c r="C24" s="19">
        <v>270</v>
      </c>
      <c r="D24" s="19">
        <v>28</v>
      </c>
      <c r="E24" s="19">
        <v>29</v>
      </c>
      <c r="F24" s="19">
        <v>213</v>
      </c>
      <c r="G24" s="19">
        <v>56</v>
      </c>
      <c r="H24" s="19">
        <v>0</v>
      </c>
      <c r="I24" s="19">
        <v>57</v>
      </c>
      <c r="J24" s="19">
        <v>2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44</v>
      </c>
      <c r="R24" s="19">
        <v>44</v>
      </c>
      <c r="S24" s="19">
        <v>0</v>
      </c>
      <c r="T24" s="19">
        <v>0</v>
      </c>
      <c r="U24" s="19">
        <v>59</v>
      </c>
      <c r="V24" s="19">
        <v>185</v>
      </c>
    </row>
    <row r="25" spans="2:22" ht="20.100000000000001" customHeight="1" thickBot="1" x14ac:dyDescent="0.25">
      <c r="B25" s="4" t="s">
        <v>36</v>
      </c>
      <c r="C25" s="19">
        <v>11</v>
      </c>
      <c r="D25" s="19">
        <v>6</v>
      </c>
      <c r="E25" s="19">
        <v>5</v>
      </c>
      <c r="F25" s="19">
        <v>0</v>
      </c>
      <c r="G25" s="19">
        <v>6</v>
      </c>
      <c r="H25" s="19">
        <v>0</v>
      </c>
      <c r="I25" s="19">
        <v>6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8</v>
      </c>
      <c r="R25" s="19">
        <v>8</v>
      </c>
      <c r="S25" s="19">
        <v>0</v>
      </c>
      <c r="T25" s="19">
        <v>4</v>
      </c>
      <c r="U25" s="19">
        <v>9</v>
      </c>
      <c r="V25" s="19">
        <v>24</v>
      </c>
    </row>
    <row r="26" spans="2:22" ht="20.100000000000001" customHeight="1" thickBot="1" x14ac:dyDescent="0.25">
      <c r="B26" s="5" t="s">
        <v>37</v>
      </c>
      <c r="C26" s="19">
        <v>120</v>
      </c>
      <c r="D26" s="19">
        <v>45</v>
      </c>
      <c r="E26" s="19">
        <v>16</v>
      </c>
      <c r="F26" s="19">
        <v>59</v>
      </c>
      <c r="G26" s="19">
        <v>35</v>
      </c>
      <c r="H26" s="19">
        <v>0</v>
      </c>
      <c r="I26" s="19">
        <v>37</v>
      </c>
      <c r="J26" s="19">
        <v>14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21</v>
      </c>
      <c r="R26" s="19">
        <v>21</v>
      </c>
      <c r="S26" s="19">
        <v>1</v>
      </c>
      <c r="T26" s="19">
        <v>3</v>
      </c>
      <c r="U26" s="19">
        <v>10</v>
      </c>
      <c r="V26" s="19">
        <v>73</v>
      </c>
    </row>
    <row r="27" spans="2:22" ht="20.100000000000001" customHeight="1" thickBot="1" x14ac:dyDescent="0.25">
      <c r="B27" s="6" t="s">
        <v>38</v>
      </c>
      <c r="C27" s="20">
        <v>3</v>
      </c>
      <c r="D27" s="20">
        <v>0</v>
      </c>
      <c r="E27" s="20">
        <v>2</v>
      </c>
      <c r="F27" s="20">
        <v>1</v>
      </c>
      <c r="G27" s="20">
        <v>1</v>
      </c>
      <c r="H27" s="20">
        <v>0</v>
      </c>
      <c r="I27" s="20">
        <v>1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3</v>
      </c>
      <c r="R27" s="20">
        <v>3</v>
      </c>
      <c r="S27" s="20">
        <v>0</v>
      </c>
      <c r="T27" s="20">
        <v>0</v>
      </c>
      <c r="U27" s="20">
        <v>0</v>
      </c>
      <c r="V27" s="20">
        <v>11</v>
      </c>
    </row>
    <row r="28" spans="2:22" ht="20.100000000000001" customHeight="1" thickBot="1" x14ac:dyDescent="0.25">
      <c r="B28" s="7" t="s">
        <v>39</v>
      </c>
      <c r="C28" s="9">
        <f>SUM(C11:C27)</f>
        <v>2655</v>
      </c>
      <c r="D28" s="9">
        <f t="shared" ref="D28:V28" si="0">SUM(D11:D27)</f>
        <v>750</v>
      </c>
      <c r="E28" s="9">
        <f t="shared" si="0"/>
        <v>984</v>
      </c>
      <c r="F28" s="9">
        <f t="shared" si="0"/>
        <v>921</v>
      </c>
      <c r="G28" s="9">
        <f t="shared" si="0"/>
        <v>741</v>
      </c>
      <c r="H28" s="9">
        <f t="shared" si="0"/>
        <v>0</v>
      </c>
      <c r="I28" s="9">
        <f t="shared" si="0"/>
        <v>737</v>
      </c>
      <c r="J28" s="9">
        <f t="shared" si="0"/>
        <v>125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882</v>
      </c>
      <c r="R28" s="9">
        <f t="shared" si="0"/>
        <v>969</v>
      </c>
      <c r="S28" s="9">
        <f t="shared" si="0"/>
        <v>23</v>
      </c>
      <c r="T28" s="9">
        <f t="shared" si="0"/>
        <v>83</v>
      </c>
      <c r="U28" s="9">
        <f t="shared" si="0"/>
        <v>936</v>
      </c>
      <c r="V28" s="9">
        <f t="shared" si="0"/>
        <v>2337</v>
      </c>
    </row>
    <row r="29" spans="2:2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66" t="s">
        <v>80</v>
      </c>
      <c r="D9" s="59"/>
      <c r="E9" s="59"/>
      <c r="F9" s="67"/>
      <c r="G9" s="66" t="s">
        <v>81</v>
      </c>
      <c r="H9" s="59"/>
      <c r="I9" s="59"/>
      <c r="J9" s="67"/>
      <c r="K9" s="66" t="s">
        <v>82</v>
      </c>
      <c r="L9" s="59"/>
      <c r="M9" s="59"/>
      <c r="N9" s="67"/>
      <c r="O9" s="66" t="s">
        <v>83</v>
      </c>
      <c r="P9" s="59"/>
      <c r="Q9" s="59"/>
      <c r="R9" s="67"/>
      <c r="S9" s="66" t="s">
        <v>84</v>
      </c>
      <c r="T9" s="59"/>
      <c r="U9" s="59"/>
      <c r="V9" s="67"/>
      <c r="W9" s="66" t="s">
        <v>85</v>
      </c>
      <c r="X9" s="59"/>
      <c r="Y9" s="59"/>
      <c r="Z9" s="67"/>
      <c r="AA9" s="66" t="s">
        <v>86</v>
      </c>
      <c r="AB9" s="59"/>
      <c r="AC9" s="59"/>
      <c r="AD9" s="67"/>
      <c r="AE9" s="66" t="s">
        <v>87</v>
      </c>
      <c r="AF9" s="59"/>
      <c r="AG9" s="59"/>
      <c r="AH9" s="67"/>
      <c r="AI9" s="66" t="s">
        <v>88</v>
      </c>
      <c r="AJ9" s="59"/>
      <c r="AK9" s="59"/>
      <c r="AL9" s="67"/>
      <c r="AM9" s="66" t="s">
        <v>89</v>
      </c>
      <c r="AN9" s="59"/>
      <c r="AO9" s="59"/>
      <c r="AP9" s="67"/>
      <c r="AQ9" s="66" t="s">
        <v>90</v>
      </c>
      <c r="AR9" s="59"/>
      <c r="AS9" s="59"/>
      <c r="AT9" s="67"/>
      <c r="AU9" s="66" t="s">
        <v>255</v>
      </c>
      <c r="AV9" s="59"/>
      <c r="AW9" s="59"/>
      <c r="AX9" s="67"/>
      <c r="AY9" s="66" t="s">
        <v>91</v>
      </c>
      <c r="AZ9" s="59"/>
      <c r="BA9" s="59"/>
      <c r="BB9" s="67"/>
      <c r="BC9" s="66" t="s">
        <v>243</v>
      </c>
      <c r="BD9" s="59"/>
      <c r="BE9" s="59"/>
      <c r="BF9" s="67"/>
      <c r="BG9" s="66" t="s">
        <v>92</v>
      </c>
      <c r="BH9" s="59"/>
      <c r="BI9" s="59"/>
      <c r="BJ9" s="67"/>
      <c r="BK9" s="66" t="s">
        <v>93</v>
      </c>
      <c r="BL9" s="59"/>
      <c r="BM9" s="59"/>
      <c r="BN9" s="67"/>
      <c r="BO9" s="66" t="s">
        <v>94</v>
      </c>
      <c r="BP9" s="59"/>
      <c r="BQ9" s="59"/>
      <c r="BR9" s="67"/>
      <c r="BS9" s="66" t="s">
        <v>95</v>
      </c>
      <c r="BT9" s="59"/>
      <c r="BU9" s="59"/>
      <c r="BV9" s="67"/>
      <c r="BW9" s="66" t="s">
        <v>96</v>
      </c>
      <c r="BX9" s="59"/>
      <c r="BY9" s="59"/>
      <c r="BZ9" s="67"/>
      <c r="CA9" s="66" t="s">
        <v>97</v>
      </c>
      <c r="CB9" s="59"/>
      <c r="CC9" s="59"/>
      <c r="CD9" s="67"/>
      <c r="CE9" s="66" t="s">
        <v>244</v>
      </c>
      <c r="CF9" s="59"/>
      <c r="CG9" s="59"/>
      <c r="CH9" s="59"/>
      <c r="CI9" s="66" t="s">
        <v>245</v>
      </c>
      <c r="CJ9" s="59"/>
      <c r="CK9" s="59"/>
      <c r="CL9" s="59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8" t="s">
        <v>48</v>
      </c>
      <c r="AV10" s="8" t="s">
        <v>98</v>
      </c>
      <c r="AW10" s="8" t="s">
        <v>50</v>
      </c>
      <c r="AX10" s="8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8" t="s">
        <v>48</v>
      </c>
      <c r="BD10" s="8" t="s">
        <v>98</v>
      </c>
      <c r="BE10" s="8" t="s">
        <v>50</v>
      </c>
      <c r="BF10" s="8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8" t="s">
        <v>48</v>
      </c>
      <c r="CF10" s="8" t="s">
        <v>98</v>
      </c>
      <c r="CG10" s="8" t="s">
        <v>50</v>
      </c>
      <c r="CH10" s="8" t="s">
        <v>51</v>
      </c>
      <c r="CI10" s="8" t="s">
        <v>48</v>
      </c>
      <c r="CJ10" s="8" t="s">
        <v>98</v>
      </c>
      <c r="CK10" s="8" t="s">
        <v>50</v>
      </c>
      <c r="CL10" s="8" t="s">
        <v>51</v>
      </c>
    </row>
    <row r="11" spans="2:90" ht="20.100000000000001" customHeight="1" thickBot="1" x14ac:dyDescent="0.25">
      <c r="B11" s="3" t="s">
        <v>22</v>
      </c>
      <c r="C11" s="18">
        <v>1109</v>
      </c>
      <c r="D11" s="18">
        <v>24</v>
      </c>
      <c r="E11" s="18">
        <v>1311</v>
      </c>
      <c r="F11" s="18">
        <v>3791</v>
      </c>
      <c r="G11" s="18">
        <v>12</v>
      </c>
      <c r="H11" s="18">
        <v>0</v>
      </c>
      <c r="I11" s="18">
        <v>4</v>
      </c>
      <c r="J11" s="18">
        <v>37</v>
      </c>
      <c r="K11" s="18">
        <v>0</v>
      </c>
      <c r="L11" s="18">
        <v>0</v>
      </c>
      <c r="M11" s="18">
        <v>2</v>
      </c>
      <c r="N11" s="18">
        <v>6</v>
      </c>
      <c r="O11" s="18">
        <v>0</v>
      </c>
      <c r="P11" s="18">
        <v>0</v>
      </c>
      <c r="Q11" s="18">
        <v>1</v>
      </c>
      <c r="R11" s="18">
        <v>2</v>
      </c>
      <c r="S11" s="18">
        <v>29</v>
      </c>
      <c r="T11" s="18">
        <v>12</v>
      </c>
      <c r="U11" s="18">
        <v>43</v>
      </c>
      <c r="V11" s="18">
        <v>46</v>
      </c>
      <c r="W11" s="18">
        <v>335</v>
      </c>
      <c r="X11" s="18">
        <v>0</v>
      </c>
      <c r="Y11" s="18">
        <v>401</v>
      </c>
      <c r="Z11" s="18">
        <v>1194</v>
      </c>
      <c r="AA11" s="18">
        <v>2</v>
      </c>
      <c r="AB11" s="18">
        <v>0</v>
      </c>
      <c r="AC11" s="18">
        <v>5</v>
      </c>
      <c r="AD11" s="18">
        <v>1</v>
      </c>
      <c r="AE11" s="18">
        <v>5</v>
      </c>
      <c r="AF11" s="18">
        <v>0</v>
      </c>
      <c r="AG11" s="18">
        <v>10</v>
      </c>
      <c r="AH11" s="18">
        <v>33</v>
      </c>
      <c r="AI11" s="18">
        <v>1</v>
      </c>
      <c r="AJ11" s="18">
        <v>0</v>
      </c>
      <c r="AK11" s="18">
        <v>0</v>
      </c>
      <c r="AL11" s="18">
        <v>1</v>
      </c>
      <c r="AM11" s="18">
        <v>15</v>
      </c>
      <c r="AN11" s="18">
        <v>1</v>
      </c>
      <c r="AO11" s="18">
        <v>23</v>
      </c>
      <c r="AP11" s="18">
        <v>23</v>
      </c>
      <c r="AQ11" s="18">
        <v>233</v>
      </c>
      <c r="AR11" s="18">
        <v>0</v>
      </c>
      <c r="AS11" s="18">
        <v>273</v>
      </c>
      <c r="AT11" s="18">
        <v>680</v>
      </c>
      <c r="AU11" s="18">
        <v>0</v>
      </c>
      <c r="AV11" s="18">
        <v>0</v>
      </c>
      <c r="AW11" s="18">
        <v>0</v>
      </c>
      <c r="AX11" s="18">
        <v>4</v>
      </c>
      <c r="AY11" s="18">
        <v>32</v>
      </c>
      <c r="AZ11" s="18">
        <v>0</v>
      </c>
      <c r="BA11" s="18">
        <v>22</v>
      </c>
      <c r="BB11" s="18">
        <v>62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6</v>
      </c>
      <c r="BL11" s="18">
        <v>0</v>
      </c>
      <c r="BM11" s="18">
        <v>4</v>
      </c>
      <c r="BN11" s="18">
        <v>8</v>
      </c>
      <c r="BO11" s="18">
        <v>0</v>
      </c>
      <c r="BP11" s="18">
        <v>0</v>
      </c>
      <c r="BQ11" s="18">
        <v>0</v>
      </c>
      <c r="BR11" s="18">
        <v>1</v>
      </c>
      <c r="BS11" s="18">
        <v>58</v>
      </c>
      <c r="BT11" s="18">
        <v>0</v>
      </c>
      <c r="BU11" s="18">
        <v>39</v>
      </c>
      <c r="BV11" s="18">
        <v>240</v>
      </c>
      <c r="BW11" s="18">
        <v>34</v>
      </c>
      <c r="BX11" s="18">
        <v>9</v>
      </c>
      <c r="BY11" s="18">
        <v>47</v>
      </c>
      <c r="BZ11" s="18">
        <v>66</v>
      </c>
      <c r="CA11" s="18">
        <v>347</v>
      </c>
      <c r="CB11" s="18">
        <v>2</v>
      </c>
      <c r="CC11" s="18">
        <v>437</v>
      </c>
      <c r="CD11" s="18">
        <v>1387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23</v>
      </c>
      <c r="C12" s="19">
        <v>125</v>
      </c>
      <c r="D12" s="19">
        <v>2</v>
      </c>
      <c r="E12" s="19">
        <v>147</v>
      </c>
      <c r="F12" s="19">
        <v>223</v>
      </c>
      <c r="G12" s="19">
        <v>1</v>
      </c>
      <c r="H12" s="19">
        <v>0</v>
      </c>
      <c r="I12" s="19">
        <v>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10</v>
      </c>
      <c r="T12" s="19">
        <v>0</v>
      </c>
      <c r="U12" s="19">
        <v>9</v>
      </c>
      <c r="V12" s="19">
        <v>3</v>
      </c>
      <c r="W12" s="19">
        <v>32</v>
      </c>
      <c r="X12" s="19">
        <v>0</v>
      </c>
      <c r="Y12" s="19">
        <v>37</v>
      </c>
      <c r="Z12" s="19">
        <v>65</v>
      </c>
      <c r="AA12" s="19">
        <v>1</v>
      </c>
      <c r="AB12" s="19">
        <v>0</v>
      </c>
      <c r="AC12" s="19">
        <v>0</v>
      </c>
      <c r="AD12" s="19">
        <v>1</v>
      </c>
      <c r="AE12" s="19">
        <v>0</v>
      </c>
      <c r="AF12" s="19">
        <v>0</v>
      </c>
      <c r="AG12" s="19">
        <v>1</v>
      </c>
      <c r="AH12" s="19">
        <v>1</v>
      </c>
      <c r="AI12" s="19">
        <v>0</v>
      </c>
      <c r="AJ12" s="19">
        <v>0</v>
      </c>
      <c r="AK12" s="19">
        <v>0</v>
      </c>
      <c r="AL12" s="19">
        <v>0</v>
      </c>
      <c r="AM12" s="19">
        <v>7</v>
      </c>
      <c r="AN12" s="19">
        <v>1</v>
      </c>
      <c r="AO12" s="19">
        <v>7</v>
      </c>
      <c r="AP12" s="19">
        <v>4</v>
      </c>
      <c r="AQ12" s="19">
        <v>21</v>
      </c>
      <c r="AR12" s="19">
        <v>0</v>
      </c>
      <c r="AS12" s="19">
        <v>28</v>
      </c>
      <c r="AT12" s="19">
        <v>51</v>
      </c>
      <c r="AU12" s="19">
        <v>0</v>
      </c>
      <c r="AV12" s="19">
        <v>0</v>
      </c>
      <c r="AW12" s="19">
        <v>0</v>
      </c>
      <c r="AX12" s="19">
        <v>0</v>
      </c>
      <c r="AY12" s="19">
        <v>1</v>
      </c>
      <c r="AZ12" s="19">
        <v>0</v>
      </c>
      <c r="BA12" s="19">
        <v>10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1</v>
      </c>
      <c r="BT12" s="19">
        <v>0</v>
      </c>
      <c r="BU12" s="19">
        <v>6</v>
      </c>
      <c r="BV12" s="19">
        <v>5</v>
      </c>
      <c r="BW12" s="19">
        <v>7</v>
      </c>
      <c r="BX12" s="19">
        <v>1</v>
      </c>
      <c r="BY12" s="19">
        <v>6</v>
      </c>
      <c r="BZ12" s="19">
        <v>6</v>
      </c>
      <c r="CA12" s="19">
        <v>44</v>
      </c>
      <c r="CB12" s="19">
        <v>0</v>
      </c>
      <c r="CC12" s="19">
        <v>41</v>
      </c>
      <c r="CD12" s="19">
        <v>87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24</v>
      </c>
      <c r="C13" s="19">
        <v>92</v>
      </c>
      <c r="D13" s="19">
        <v>2</v>
      </c>
      <c r="E13" s="19">
        <v>115</v>
      </c>
      <c r="F13" s="19">
        <v>207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11</v>
      </c>
      <c r="T13" s="19">
        <v>0</v>
      </c>
      <c r="U13" s="19">
        <v>6</v>
      </c>
      <c r="V13" s="19">
        <v>5</v>
      </c>
      <c r="W13" s="19">
        <v>19</v>
      </c>
      <c r="X13" s="19">
        <v>0</v>
      </c>
      <c r="Y13" s="19">
        <v>31</v>
      </c>
      <c r="Z13" s="19">
        <v>70</v>
      </c>
      <c r="AA13" s="19">
        <v>1</v>
      </c>
      <c r="AB13" s="19">
        <v>0</v>
      </c>
      <c r="AC13" s="19">
        <v>0</v>
      </c>
      <c r="AD13" s="19">
        <v>1</v>
      </c>
      <c r="AE13" s="19">
        <v>1</v>
      </c>
      <c r="AF13" s="19">
        <v>0</v>
      </c>
      <c r="AG13" s="19">
        <v>2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4</v>
      </c>
      <c r="AN13" s="19">
        <v>0</v>
      </c>
      <c r="AO13" s="19">
        <v>2</v>
      </c>
      <c r="AP13" s="19">
        <v>5</v>
      </c>
      <c r="AQ13" s="19">
        <v>23</v>
      </c>
      <c r="AR13" s="19">
        <v>0</v>
      </c>
      <c r="AS13" s="19">
        <v>34</v>
      </c>
      <c r="AT13" s="19">
        <v>38</v>
      </c>
      <c r="AU13" s="19">
        <v>1</v>
      </c>
      <c r="AV13" s="19">
        <v>0</v>
      </c>
      <c r="AW13" s="19">
        <v>0</v>
      </c>
      <c r="AX13" s="19">
        <v>2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3</v>
      </c>
      <c r="BT13" s="19">
        <v>0</v>
      </c>
      <c r="BU13" s="19">
        <v>8</v>
      </c>
      <c r="BV13" s="19">
        <v>13</v>
      </c>
      <c r="BW13" s="19">
        <v>3</v>
      </c>
      <c r="BX13" s="19">
        <v>1</v>
      </c>
      <c r="BY13" s="19">
        <v>5</v>
      </c>
      <c r="BZ13" s="19">
        <v>2</v>
      </c>
      <c r="CA13" s="19">
        <v>26</v>
      </c>
      <c r="CB13" s="19">
        <v>1</v>
      </c>
      <c r="CC13" s="19">
        <v>27</v>
      </c>
      <c r="CD13" s="19">
        <v>70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25</v>
      </c>
      <c r="C14" s="19">
        <v>163</v>
      </c>
      <c r="D14" s="19">
        <v>11</v>
      </c>
      <c r="E14" s="19">
        <v>151</v>
      </c>
      <c r="F14" s="19">
        <v>572</v>
      </c>
      <c r="G14" s="19">
        <v>3</v>
      </c>
      <c r="H14" s="19">
        <v>0</v>
      </c>
      <c r="I14" s="19">
        <v>1</v>
      </c>
      <c r="J14" s="19">
        <v>5</v>
      </c>
      <c r="K14" s="19">
        <v>0</v>
      </c>
      <c r="L14" s="19">
        <v>0</v>
      </c>
      <c r="M14" s="19">
        <v>1</v>
      </c>
      <c r="N14" s="19">
        <v>0</v>
      </c>
      <c r="O14" s="19">
        <v>2</v>
      </c>
      <c r="P14" s="19">
        <v>0</v>
      </c>
      <c r="Q14" s="19">
        <v>0</v>
      </c>
      <c r="R14" s="19">
        <v>2</v>
      </c>
      <c r="S14" s="19">
        <v>8</v>
      </c>
      <c r="T14" s="19">
        <v>3</v>
      </c>
      <c r="U14" s="19">
        <v>10</v>
      </c>
      <c r="V14" s="19">
        <v>13</v>
      </c>
      <c r="W14" s="19">
        <v>50</v>
      </c>
      <c r="X14" s="19">
        <v>2</v>
      </c>
      <c r="Y14" s="19">
        <v>40</v>
      </c>
      <c r="Z14" s="19">
        <v>191</v>
      </c>
      <c r="AA14" s="19">
        <v>1</v>
      </c>
      <c r="AB14" s="19">
        <v>0</v>
      </c>
      <c r="AC14" s="19">
        <v>0</v>
      </c>
      <c r="AD14" s="19">
        <v>2</v>
      </c>
      <c r="AE14" s="19">
        <v>0</v>
      </c>
      <c r="AF14" s="19">
        <v>0</v>
      </c>
      <c r="AG14" s="19">
        <v>0</v>
      </c>
      <c r="AH14" s="19">
        <v>2</v>
      </c>
      <c r="AI14" s="19">
        <v>0</v>
      </c>
      <c r="AJ14" s="19">
        <v>0</v>
      </c>
      <c r="AK14" s="19">
        <v>0</v>
      </c>
      <c r="AL14" s="19">
        <v>0</v>
      </c>
      <c r="AM14" s="19">
        <v>5</v>
      </c>
      <c r="AN14" s="19">
        <v>0</v>
      </c>
      <c r="AO14" s="19">
        <v>3</v>
      </c>
      <c r="AP14" s="19">
        <v>4</v>
      </c>
      <c r="AQ14" s="19">
        <v>32</v>
      </c>
      <c r="AR14" s="19">
        <v>0</v>
      </c>
      <c r="AS14" s="19">
        <v>14</v>
      </c>
      <c r="AT14" s="19">
        <v>96</v>
      </c>
      <c r="AU14" s="19">
        <v>0</v>
      </c>
      <c r="AV14" s="19">
        <v>0</v>
      </c>
      <c r="AW14" s="19">
        <v>0</v>
      </c>
      <c r="AX14" s="19">
        <v>0</v>
      </c>
      <c r="AY14" s="19">
        <v>2</v>
      </c>
      <c r="AZ14" s="19">
        <v>0</v>
      </c>
      <c r="BA14" s="19">
        <v>1</v>
      </c>
      <c r="BB14" s="19">
        <v>2</v>
      </c>
      <c r="BC14" s="19">
        <v>0</v>
      </c>
      <c r="BD14" s="19">
        <v>0</v>
      </c>
      <c r="BE14" s="19">
        <v>1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1</v>
      </c>
      <c r="BO14" s="19">
        <v>0</v>
      </c>
      <c r="BP14" s="19">
        <v>0</v>
      </c>
      <c r="BQ14" s="19">
        <v>0</v>
      </c>
      <c r="BR14" s="19">
        <v>0</v>
      </c>
      <c r="BS14" s="19">
        <v>1</v>
      </c>
      <c r="BT14" s="19">
        <v>0</v>
      </c>
      <c r="BU14" s="19">
        <v>1</v>
      </c>
      <c r="BV14" s="19">
        <v>4</v>
      </c>
      <c r="BW14" s="19">
        <v>10</v>
      </c>
      <c r="BX14" s="19">
        <v>6</v>
      </c>
      <c r="BY14" s="19">
        <v>13</v>
      </c>
      <c r="BZ14" s="19">
        <v>17</v>
      </c>
      <c r="CA14" s="19">
        <v>49</v>
      </c>
      <c r="CB14" s="19">
        <v>0</v>
      </c>
      <c r="CC14" s="19">
        <v>66</v>
      </c>
      <c r="CD14" s="19">
        <v>233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26</v>
      </c>
      <c r="C15" s="19">
        <v>317</v>
      </c>
      <c r="D15" s="19">
        <v>8</v>
      </c>
      <c r="E15" s="19">
        <v>321</v>
      </c>
      <c r="F15" s="19">
        <v>1070</v>
      </c>
      <c r="G15" s="19">
        <v>4</v>
      </c>
      <c r="H15" s="19">
        <v>0</v>
      </c>
      <c r="I15" s="19">
        <v>0</v>
      </c>
      <c r="J15" s="19">
        <v>21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1</v>
      </c>
      <c r="S15" s="19">
        <v>7</v>
      </c>
      <c r="T15" s="19">
        <v>1</v>
      </c>
      <c r="U15" s="19">
        <v>21</v>
      </c>
      <c r="V15" s="19">
        <v>7</v>
      </c>
      <c r="W15" s="19">
        <v>102</v>
      </c>
      <c r="X15" s="19">
        <v>2</v>
      </c>
      <c r="Y15" s="19">
        <v>91</v>
      </c>
      <c r="Z15" s="19">
        <v>280</v>
      </c>
      <c r="AA15" s="19">
        <v>1</v>
      </c>
      <c r="AB15" s="19">
        <v>0</v>
      </c>
      <c r="AC15" s="19">
        <v>1</v>
      </c>
      <c r="AD15" s="19">
        <v>2</v>
      </c>
      <c r="AE15" s="19">
        <v>0</v>
      </c>
      <c r="AF15" s="19">
        <v>0</v>
      </c>
      <c r="AG15" s="19">
        <v>0</v>
      </c>
      <c r="AH15" s="19">
        <v>5</v>
      </c>
      <c r="AI15" s="19">
        <v>0</v>
      </c>
      <c r="AJ15" s="19">
        <v>0</v>
      </c>
      <c r="AK15" s="19">
        <v>0</v>
      </c>
      <c r="AL15" s="19">
        <v>0</v>
      </c>
      <c r="AM15" s="19">
        <v>7</v>
      </c>
      <c r="AN15" s="19">
        <v>0</v>
      </c>
      <c r="AO15" s="19">
        <v>5</v>
      </c>
      <c r="AP15" s="19">
        <v>15</v>
      </c>
      <c r="AQ15" s="19">
        <v>62</v>
      </c>
      <c r="AR15" s="19">
        <v>0</v>
      </c>
      <c r="AS15" s="19">
        <v>53</v>
      </c>
      <c r="AT15" s="19">
        <v>212</v>
      </c>
      <c r="AU15" s="19">
        <v>0</v>
      </c>
      <c r="AV15" s="19">
        <v>0</v>
      </c>
      <c r="AW15" s="19">
        <v>1</v>
      </c>
      <c r="AX15" s="19">
        <v>2</v>
      </c>
      <c r="AY15" s="19">
        <v>3</v>
      </c>
      <c r="AZ15" s="19">
        <v>0</v>
      </c>
      <c r="BA15" s="19">
        <v>6</v>
      </c>
      <c r="BB15" s="19">
        <v>15</v>
      </c>
      <c r="BC15" s="19">
        <v>0</v>
      </c>
      <c r="BD15" s="19">
        <v>0</v>
      </c>
      <c r="BE15" s="19">
        <v>0</v>
      </c>
      <c r="BF15" s="19">
        <v>1</v>
      </c>
      <c r="BG15" s="19">
        <v>0</v>
      </c>
      <c r="BH15" s="19">
        <v>0</v>
      </c>
      <c r="BI15" s="19">
        <v>0</v>
      </c>
      <c r="BJ15" s="19">
        <v>0</v>
      </c>
      <c r="BK15" s="19">
        <v>2</v>
      </c>
      <c r="BL15" s="19">
        <v>0</v>
      </c>
      <c r="BM15" s="19">
        <v>1</v>
      </c>
      <c r="BN15" s="19">
        <v>1</v>
      </c>
      <c r="BO15" s="19">
        <v>0</v>
      </c>
      <c r="BP15" s="19">
        <v>0</v>
      </c>
      <c r="BQ15" s="19">
        <v>0</v>
      </c>
      <c r="BR15" s="19">
        <v>0</v>
      </c>
      <c r="BS15" s="19">
        <v>8</v>
      </c>
      <c r="BT15" s="19">
        <v>0</v>
      </c>
      <c r="BU15" s="19">
        <v>7</v>
      </c>
      <c r="BV15" s="19">
        <v>24</v>
      </c>
      <c r="BW15" s="19">
        <v>14</v>
      </c>
      <c r="BX15" s="19">
        <v>2</v>
      </c>
      <c r="BY15" s="19">
        <v>16</v>
      </c>
      <c r="BZ15" s="19">
        <v>44</v>
      </c>
      <c r="CA15" s="19">
        <v>107</v>
      </c>
      <c r="CB15" s="19">
        <v>3</v>
      </c>
      <c r="CC15" s="19">
        <v>119</v>
      </c>
      <c r="CD15" s="19">
        <v>440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27</v>
      </c>
      <c r="C16" s="19">
        <v>63</v>
      </c>
      <c r="D16" s="19">
        <v>4</v>
      </c>
      <c r="E16" s="19">
        <v>52</v>
      </c>
      <c r="F16" s="19">
        <v>134</v>
      </c>
      <c r="G16" s="19">
        <v>0</v>
      </c>
      <c r="H16" s="19">
        <v>0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4</v>
      </c>
      <c r="T16" s="19">
        <v>2</v>
      </c>
      <c r="U16" s="19">
        <v>5</v>
      </c>
      <c r="V16" s="19">
        <v>2</v>
      </c>
      <c r="W16" s="19">
        <v>20</v>
      </c>
      <c r="X16" s="19">
        <v>0</v>
      </c>
      <c r="Y16" s="19">
        <v>17</v>
      </c>
      <c r="Z16" s="19">
        <v>36</v>
      </c>
      <c r="AA16" s="19">
        <v>0</v>
      </c>
      <c r="AB16" s="19">
        <v>0</v>
      </c>
      <c r="AC16" s="19">
        <v>0</v>
      </c>
      <c r="AD16" s="19">
        <v>0</v>
      </c>
      <c r="AE16" s="19">
        <v>1</v>
      </c>
      <c r="AF16" s="19">
        <v>0</v>
      </c>
      <c r="AG16" s="19">
        <v>1</v>
      </c>
      <c r="AH16" s="19">
        <v>2</v>
      </c>
      <c r="AI16" s="19">
        <v>0</v>
      </c>
      <c r="AJ16" s="19">
        <v>0</v>
      </c>
      <c r="AK16" s="19">
        <v>0</v>
      </c>
      <c r="AL16" s="19">
        <v>0</v>
      </c>
      <c r="AM16" s="19">
        <v>1</v>
      </c>
      <c r="AN16" s="19">
        <v>1</v>
      </c>
      <c r="AO16" s="19">
        <v>1</v>
      </c>
      <c r="AP16" s="19">
        <v>1</v>
      </c>
      <c r="AQ16" s="19">
        <v>16</v>
      </c>
      <c r="AR16" s="19">
        <v>0</v>
      </c>
      <c r="AS16" s="19">
        <v>12</v>
      </c>
      <c r="AT16" s="19">
        <v>29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1</v>
      </c>
      <c r="BO16" s="19">
        <v>0</v>
      </c>
      <c r="BP16" s="19">
        <v>0</v>
      </c>
      <c r="BQ16" s="19">
        <v>0</v>
      </c>
      <c r="BR16" s="19">
        <v>0</v>
      </c>
      <c r="BS16" s="19">
        <v>2</v>
      </c>
      <c r="BT16" s="19">
        <v>0</v>
      </c>
      <c r="BU16" s="19">
        <v>1</v>
      </c>
      <c r="BV16" s="19">
        <v>14</v>
      </c>
      <c r="BW16" s="19">
        <v>1</v>
      </c>
      <c r="BX16" s="19">
        <v>1</v>
      </c>
      <c r="BY16" s="19">
        <v>2</v>
      </c>
      <c r="BZ16" s="19">
        <v>2</v>
      </c>
      <c r="CA16" s="19">
        <v>18</v>
      </c>
      <c r="CB16" s="19">
        <v>0</v>
      </c>
      <c r="CC16" s="19">
        <v>12</v>
      </c>
      <c r="CD16" s="19">
        <v>47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28</v>
      </c>
      <c r="C17" s="19">
        <v>155</v>
      </c>
      <c r="D17" s="19">
        <v>5</v>
      </c>
      <c r="E17" s="19">
        <v>174</v>
      </c>
      <c r="F17" s="19">
        <v>599</v>
      </c>
      <c r="G17" s="19">
        <v>2</v>
      </c>
      <c r="H17" s="19">
        <v>0</v>
      </c>
      <c r="I17" s="19">
        <v>0</v>
      </c>
      <c r="J17" s="19">
        <v>6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6</v>
      </c>
      <c r="T17" s="19">
        <v>0</v>
      </c>
      <c r="U17" s="19">
        <v>11</v>
      </c>
      <c r="V17" s="19">
        <v>20</v>
      </c>
      <c r="W17" s="19">
        <v>49</v>
      </c>
      <c r="X17" s="19">
        <v>1</v>
      </c>
      <c r="Y17" s="19">
        <v>52</v>
      </c>
      <c r="Z17" s="19">
        <v>176</v>
      </c>
      <c r="AA17" s="19">
        <v>1</v>
      </c>
      <c r="AB17" s="19">
        <v>0</v>
      </c>
      <c r="AC17" s="19">
        <v>1</v>
      </c>
      <c r="AD17" s="19">
        <v>1</v>
      </c>
      <c r="AE17" s="19">
        <v>0</v>
      </c>
      <c r="AF17" s="19">
        <v>0</v>
      </c>
      <c r="AG17" s="19">
        <v>1</v>
      </c>
      <c r="AH17" s="19">
        <v>5</v>
      </c>
      <c r="AI17" s="19">
        <v>0</v>
      </c>
      <c r="AJ17" s="19">
        <v>0</v>
      </c>
      <c r="AK17" s="19">
        <v>0</v>
      </c>
      <c r="AL17" s="19">
        <v>0</v>
      </c>
      <c r="AM17" s="19">
        <v>3</v>
      </c>
      <c r="AN17" s="19">
        <v>1</v>
      </c>
      <c r="AO17" s="19">
        <v>5</v>
      </c>
      <c r="AP17" s="19">
        <v>1</v>
      </c>
      <c r="AQ17" s="19">
        <v>27</v>
      </c>
      <c r="AR17" s="19">
        <v>0</v>
      </c>
      <c r="AS17" s="19">
        <v>30</v>
      </c>
      <c r="AT17" s="19">
        <v>135</v>
      </c>
      <c r="AU17" s="19">
        <v>0</v>
      </c>
      <c r="AV17" s="19">
        <v>0</v>
      </c>
      <c r="AW17" s="19">
        <v>0</v>
      </c>
      <c r="AX17" s="19">
        <v>1</v>
      </c>
      <c r="AY17" s="19">
        <v>0</v>
      </c>
      <c r="AZ17" s="19">
        <v>0</v>
      </c>
      <c r="BA17" s="19">
        <v>9</v>
      </c>
      <c r="BB17" s="19">
        <v>7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1</v>
      </c>
      <c r="BO17" s="19">
        <v>0</v>
      </c>
      <c r="BP17" s="19">
        <v>0</v>
      </c>
      <c r="BQ17" s="19">
        <v>0</v>
      </c>
      <c r="BR17" s="19">
        <v>0</v>
      </c>
      <c r="BS17" s="19">
        <v>8</v>
      </c>
      <c r="BT17" s="19">
        <v>0</v>
      </c>
      <c r="BU17" s="19">
        <v>9</v>
      </c>
      <c r="BV17" s="19">
        <v>29</v>
      </c>
      <c r="BW17" s="19">
        <v>15</v>
      </c>
      <c r="BX17" s="19">
        <v>1</v>
      </c>
      <c r="BY17" s="19">
        <v>12</v>
      </c>
      <c r="BZ17" s="19">
        <v>16</v>
      </c>
      <c r="CA17" s="19">
        <v>44</v>
      </c>
      <c r="CB17" s="19">
        <v>2</v>
      </c>
      <c r="CC17" s="19">
        <v>44</v>
      </c>
      <c r="CD17" s="19">
        <v>201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29</v>
      </c>
      <c r="C18" s="19">
        <v>212</v>
      </c>
      <c r="D18" s="19">
        <v>12</v>
      </c>
      <c r="E18" s="19">
        <v>208</v>
      </c>
      <c r="F18" s="19">
        <v>1222</v>
      </c>
      <c r="G18" s="19">
        <v>0</v>
      </c>
      <c r="H18" s="19">
        <v>0</v>
      </c>
      <c r="I18" s="19">
        <v>1</v>
      </c>
      <c r="J18" s="19">
        <v>11</v>
      </c>
      <c r="K18" s="19">
        <v>0</v>
      </c>
      <c r="L18" s="19">
        <v>0</v>
      </c>
      <c r="M18" s="19">
        <v>0</v>
      </c>
      <c r="N18" s="19">
        <v>0</v>
      </c>
      <c r="O18" s="19">
        <v>1</v>
      </c>
      <c r="P18" s="19">
        <v>0</v>
      </c>
      <c r="Q18" s="19">
        <v>1</v>
      </c>
      <c r="R18" s="19">
        <v>0</v>
      </c>
      <c r="S18" s="19">
        <v>5</v>
      </c>
      <c r="T18" s="19">
        <v>8</v>
      </c>
      <c r="U18" s="19">
        <v>6</v>
      </c>
      <c r="V18" s="19">
        <v>27</v>
      </c>
      <c r="W18" s="19">
        <v>59</v>
      </c>
      <c r="X18" s="19">
        <v>0</v>
      </c>
      <c r="Y18" s="19">
        <v>72</v>
      </c>
      <c r="Z18" s="19">
        <v>420</v>
      </c>
      <c r="AA18" s="19">
        <v>1</v>
      </c>
      <c r="AB18" s="19">
        <v>0</v>
      </c>
      <c r="AC18" s="19">
        <v>1</v>
      </c>
      <c r="AD18" s="19">
        <v>1</v>
      </c>
      <c r="AE18" s="19">
        <v>2</v>
      </c>
      <c r="AF18" s="19">
        <v>0</v>
      </c>
      <c r="AG18" s="19">
        <v>1</v>
      </c>
      <c r="AH18" s="19">
        <v>7</v>
      </c>
      <c r="AI18" s="19">
        <v>0</v>
      </c>
      <c r="AJ18" s="19">
        <v>0</v>
      </c>
      <c r="AK18" s="19">
        <v>0</v>
      </c>
      <c r="AL18" s="19">
        <v>0</v>
      </c>
      <c r="AM18" s="19">
        <v>2</v>
      </c>
      <c r="AN18" s="19">
        <v>3</v>
      </c>
      <c r="AO18" s="19">
        <v>5</v>
      </c>
      <c r="AP18" s="19">
        <v>7</v>
      </c>
      <c r="AQ18" s="19">
        <v>33</v>
      </c>
      <c r="AR18" s="19">
        <v>0</v>
      </c>
      <c r="AS18" s="19">
        <v>36</v>
      </c>
      <c r="AT18" s="19">
        <v>210</v>
      </c>
      <c r="AU18" s="19">
        <v>2</v>
      </c>
      <c r="AV18" s="19">
        <v>0</v>
      </c>
      <c r="AW18" s="19">
        <v>2</v>
      </c>
      <c r="AX18" s="19">
        <v>4</v>
      </c>
      <c r="AY18" s="19">
        <v>3</v>
      </c>
      <c r="AZ18" s="19">
        <v>0</v>
      </c>
      <c r="BA18" s="19">
        <v>0</v>
      </c>
      <c r="BB18" s="19">
        <v>13</v>
      </c>
      <c r="BC18" s="19">
        <v>0</v>
      </c>
      <c r="BD18" s="19">
        <v>0</v>
      </c>
      <c r="BE18" s="19">
        <v>0</v>
      </c>
      <c r="BF18" s="19">
        <v>1</v>
      </c>
      <c r="BG18" s="19">
        <v>0</v>
      </c>
      <c r="BH18" s="19">
        <v>0</v>
      </c>
      <c r="BI18" s="19">
        <v>0</v>
      </c>
      <c r="BJ18" s="19">
        <v>0</v>
      </c>
      <c r="BK18" s="19">
        <v>1</v>
      </c>
      <c r="BL18" s="19">
        <v>0</v>
      </c>
      <c r="BM18" s="19">
        <v>0</v>
      </c>
      <c r="BN18" s="19">
        <v>1</v>
      </c>
      <c r="BO18" s="19">
        <v>0</v>
      </c>
      <c r="BP18" s="19">
        <v>0</v>
      </c>
      <c r="BQ18" s="19">
        <v>0</v>
      </c>
      <c r="BR18" s="19">
        <v>0</v>
      </c>
      <c r="BS18" s="19">
        <v>15</v>
      </c>
      <c r="BT18" s="19">
        <v>0</v>
      </c>
      <c r="BU18" s="19">
        <v>5</v>
      </c>
      <c r="BV18" s="19">
        <v>55</v>
      </c>
      <c r="BW18" s="19">
        <v>6</v>
      </c>
      <c r="BX18" s="19">
        <v>1</v>
      </c>
      <c r="BY18" s="19">
        <v>3</v>
      </c>
      <c r="BZ18" s="19">
        <v>31</v>
      </c>
      <c r="CA18" s="19">
        <v>82</v>
      </c>
      <c r="CB18" s="19">
        <v>0</v>
      </c>
      <c r="CC18" s="19">
        <v>75</v>
      </c>
      <c r="CD18" s="19">
        <v>434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30</v>
      </c>
      <c r="C19" s="19">
        <v>708</v>
      </c>
      <c r="D19" s="19">
        <v>25</v>
      </c>
      <c r="E19" s="19">
        <v>782</v>
      </c>
      <c r="F19" s="19">
        <v>3113</v>
      </c>
      <c r="G19" s="19">
        <v>7</v>
      </c>
      <c r="H19" s="19">
        <v>0</v>
      </c>
      <c r="I19" s="19">
        <v>2</v>
      </c>
      <c r="J19" s="19">
        <v>23</v>
      </c>
      <c r="K19" s="19">
        <v>0</v>
      </c>
      <c r="L19" s="19">
        <v>0</v>
      </c>
      <c r="M19" s="19">
        <v>0</v>
      </c>
      <c r="N19" s="19">
        <v>2</v>
      </c>
      <c r="O19" s="19">
        <v>0</v>
      </c>
      <c r="P19" s="19">
        <v>0</v>
      </c>
      <c r="Q19" s="19">
        <v>0</v>
      </c>
      <c r="R19" s="19">
        <v>1</v>
      </c>
      <c r="S19" s="19">
        <v>36</v>
      </c>
      <c r="T19" s="19">
        <v>16</v>
      </c>
      <c r="U19" s="19">
        <v>49</v>
      </c>
      <c r="V19" s="19">
        <v>63</v>
      </c>
      <c r="W19" s="19">
        <v>221</v>
      </c>
      <c r="X19" s="19">
        <v>0</v>
      </c>
      <c r="Y19" s="19">
        <v>247</v>
      </c>
      <c r="Z19" s="19">
        <v>1042</v>
      </c>
      <c r="AA19" s="19">
        <v>0</v>
      </c>
      <c r="AB19" s="19">
        <v>0</v>
      </c>
      <c r="AC19" s="19">
        <v>0</v>
      </c>
      <c r="AD19" s="19">
        <v>4</v>
      </c>
      <c r="AE19" s="19">
        <v>11</v>
      </c>
      <c r="AF19" s="19">
        <v>0</v>
      </c>
      <c r="AG19" s="19">
        <v>10</v>
      </c>
      <c r="AH19" s="19">
        <v>33</v>
      </c>
      <c r="AI19" s="19">
        <v>0</v>
      </c>
      <c r="AJ19" s="19">
        <v>0</v>
      </c>
      <c r="AK19" s="19">
        <v>0</v>
      </c>
      <c r="AL19" s="19">
        <v>0</v>
      </c>
      <c r="AM19" s="19">
        <v>14</v>
      </c>
      <c r="AN19" s="19">
        <v>4</v>
      </c>
      <c r="AO19" s="19">
        <v>18</v>
      </c>
      <c r="AP19" s="19">
        <v>44</v>
      </c>
      <c r="AQ19" s="19">
        <v>138</v>
      </c>
      <c r="AR19" s="19">
        <v>1</v>
      </c>
      <c r="AS19" s="19">
        <v>123</v>
      </c>
      <c r="AT19" s="19">
        <v>522</v>
      </c>
      <c r="AU19" s="19">
        <v>3</v>
      </c>
      <c r="AV19" s="19">
        <v>0</v>
      </c>
      <c r="AW19" s="19">
        <v>4</v>
      </c>
      <c r="AX19" s="19">
        <v>14</v>
      </c>
      <c r="AY19" s="19">
        <v>7</v>
      </c>
      <c r="AZ19" s="19">
        <v>0</v>
      </c>
      <c r="BA19" s="19">
        <v>18</v>
      </c>
      <c r="BB19" s="19">
        <v>46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13</v>
      </c>
      <c r="BL19" s="19">
        <v>0</v>
      </c>
      <c r="BM19" s="19">
        <v>2</v>
      </c>
      <c r="BN19" s="19">
        <v>41</v>
      </c>
      <c r="BO19" s="19">
        <v>0</v>
      </c>
      <c r="BP19" s="19">
        <v>0</v>
      </c>
      <c r="BQ19" s="19">
        <v>0</v>
      </c>
      <c r="BR19" s="19">
        <v>0</v>
      </c>
      <c r="BS19" s="19">
        <v>6</v>
      </c>
      <c r="BT19" s="19">
        <v>0</v>
      </c>
      <c r="BU19" s="19">
        <v>1</v>
      </c>
      <c r="BV19" s="19">
        <v>19</v>
      </c>
      <c r="BW19" s="19">
        <v>37</v>
      </c>
      <c r="BX19" s="19">
        <v>4</v>
      </c>
      <c r="BY19" s="19">
        <v>41</v>
      </c>
      <c r="BZ19" s="19">
        <v>107</v>
      </c>
      <c r="CA19" s="19">
        <v>207</v>
      </c>
      <c r="CB19" s="19">
        <v>0</v>
      </c>
      <c r="CC19" s="19">
        <v>261</v>
      </c>
      <c r="CD19" s="19">
        <v>1124</v>
      </c>
      <c r="CE19" s="19">
        <v>0</v>
      </c>
      <c r="CF19" s="19">
        <v>0</v>
      </c>
      <c r="CG19" s="19">
        <v>1</v>
      </c>
      <c r="CH19" s="19">
        <v>3</v>
      </c>
      <c r="CI19" s="19">
        <v>8</v>
      </c>
      <c r="CJ19" s="19">
        <v>0</v>
      </c>
      <c r="CK19" s="19">
        <v>5</v>
      </c>
      <c r="CL19" s="19">
        <v>25</v>
      </c>
    </row>
    <row r="20" spans="2:90" ht="20.100000000000001" customHeight="1" thickBot="1" x14ac:dyDescent="0.25">
      <c r="B20" s="4" t="s">
        <v>31</v>
      </c>
      <c r="C20" s="19">
        <v>769</v>
      </c>
      <c r="D20" s="19">
        <v>11</v>
      </c>
      <c r="E20" s="19">
        <v>773</v>
      </c>
      <c r="F20" s="19">
        <v>2217</v>
      </c>
      <c r="G20" s="19">
        <v>7</v>
      </c>
      <c r="H20" s="19">
        <v>0</v>
      </c>
      <c r="I20" s="19">
        <v>6</v>
      </c>
      <c r="J20" s="19">
        <v>19</v>
      </c>
      <c r="K20" s="19">
        <v>1</v>
      </c>
      <c r="L20" s="19">
        <v>0</v>
      </c>
      <c r="M20" s="19">
        <v>1</v>
      </c>
      <c r="N20" s="19">
        <v>6</v>
      </c>
      <c r="O20" s="19">
        <v>1</v>
      </c>
      <c r="P20" s="19">
        <v>0</v>
      </c>
      <c r="Q20" s="19">
        <v>0</v>
      </c>
      <c r="R20" s="19">
        <v>4</v>
      </c>
      <c r="S20" s="19">
        <v>33</v>
      </c>
      <c r="T20" s="19">
        <v>10</v>
      </c>
      <c r="U20" s="19">
        <v>41</v>
      </c>
      <c r="V20" s="19">
        <v>26</v>
      </c>
      <c r="W20" s="19">
        <v>239</v>
      </c>
      <c r="X20" s="19">
        <v>0</v>
      </c>
      <c r="Y20" s="19">
        <v>260</v>
      </c>
      <c r="Z20" s="19">
        <v>789</v>
      </c>
      <c r="AA20" s="19">
        <v>3</v>
      </c>
      <c r="AB20" s="19">
        <v>1</v>
      </c>
      <c r="AC20" s="19">
        <v>1</v>
      </c>
      <c r="AD20" s="19">
        <v>5</v>
      </c>
      <c r="AE20" s="19">
        <v>8</v>
      </c>
      <c r="AF20" s="19">
        <v>0</v>
      </c>
      <c r="AG20" s="19">
        <v>14</v>
      </c>
      <c r="AH20" s="19">
        <v>12</v>
      </c>
      <c r="AI20" s="19">
        <v>0</v>
      </c>
      <c r="AJ20" s="19">
        <v>0</v>
      </c>
      <c r="AK20" s="19">
        <v>0</v>
      </c>
      <c r="AL20" s="19">
        <v>0</v>
      </c>
      <c r="AM20" s="19">
        <v>9</v>
      </c>
      <c r="AN20" s="19">
        <v>0</v>
      </c>
      <c r="AO20" s="19">
        <v>9</v>
      </c>
      <c r="AP20" s="19">
        <v>18</v>
      </c>
      <c r="AQ20" s="19">
        <v>163</v>
      </c>
      <c r="AR20" s="19">
        <v>0</v>
      </c>
      <c r="AS20" s="19">
        <v>151</v>
      </c>
      <c r="AT20" s="19">
        <v>360</v>
      </c>
      <c r="AU20" s="19">
        <v>5</v>
      </c>
      <c r="AV20" s="19">
        <v>0</v>
      </c>
      <c r="AW20" s="19">
        <v>3</v>
      </c>
      <c r="AX20" s="19">
        <v>12</v>
      </c>
      <c r="AY20" s="19">
        <v>22</v>
      </c>
      <c r="AZ20" s="19">
        <v>0</v>
      </c>
      <c r="BA20" s="19">
        <v>8</v>
      </c>
      <c r="BB20" s="19">
        <v>36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1</v>
      </c>
      <c r="BJ20" s="19">
        <v>0</v>
      </c>
      <c r="BK20" s="19">
        <v>2</v>
      </c>
      <c r="BL20" s="19">
        <v>0</v>
      </c>
      <c r="BM20" s="19">
        <v>4</v>
      </c>
      <c r="BN20" s="19">
        <v>4</v>
      </c>
      <c r="BO20" s="19">
        <v>0</v>
      </c>
      <c r="BP20" s="19">
        <v>0</v>
      </c>
      <c r="BQ20" s="19">
        <v>0</v>
      </c>
      <c r="BR20" s="19">
        <v>0</v>
      </c>
      <c r="BS20" s="19">
        <v>24</v>
      </c>
      <c r="BT20" s="19">
        <v>0</v>
      </c>
      <c r="BU20" s="19">
        <v>18</v>
      </c>
      <c r="BV20" s="19">
        <v>61</v>
      </c>
      <c r="BW20" s="19">
        <v>21</v>
      </c>
      <c r="BX20" s="19">
        <v>0</v>
      </c>
      <c r="BY20" s="19">
        <v>33</v>
      </c>
      <c r="BZ20" s="19">
        <v>42</v>
      </c>
      <c r="CA20" s="19">
        <v>231</v>
      </c>
      <c r="CB20" s="19">
        <v>0</v>
      </c>
      <c r="CC20" s="19">
        <v>223</v>
      </c>
      <c r="CD20" s="19">
        <v>823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32</v>
      </c>
      <c r="C21" s="19">
        <v>89</v>
      </c>
      <c r="D21" s="19">
        <v>5</v>
      </c>
      <c r="E21" s="19">
        <v>97</v>
      </c>
      <c r="F21" s="19">
        <v>390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</v>
      </c>
      <c r="N21" s="19">
        <v>1</v>
      </c>
      <c r="O21" s="19">
        <v>0</v>
      </c>
      <c r="P21" s="19">
        <v>0</v>
      </c>
      <c r="Q21" s="19">
        <v>0</v>
      </c>
      <c r="R21" s="19">
        <v>0</v>
      </c>
      <c r="S21" s="19">
        <v>12</v>
      </c>
      <c r="T21" s="19">
        <v>2</v>
      </c>
      <c r="U21" s="19">
        <v>12</v>
      </c>
      <c r="V21" s="19">
        <v>13</v>
      </c>
      <c r="W21" s="19">
        <v>29</v>
      </c>
      <c r="X21" s="19">
        <v>0</v>
      </c>
      <c r="Y21" s="19">
        <v>30</v>
      </c>
      <c r="Z21" s="19">
        <v>141</v>
      </c>
      <c r="AA21" s="19">
        <v>0</v>
      </c>
      <c r="AB21" s="19">
        <v>0</v>
      </c>
      <c r="AC21" s="19">
        <v>0</v>
      </c>
      <c r="AD21" s="19">
        <v>0</v>
      </c>
      <c r="AE21" s="19">
        <v>1</v>
      </c>
      <c r="AF21" s="19">
        <v>0</v>
      </c>
      <c r="AG21" s="19">
        <v>1</v>
      </c>
      <c r="AH21" s="19">
        <v>1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2</v>
      </c>
      <c r="AP21" s="19">
        <v>3</v>
      </c>
      <c r="AQ21" s="19">
        <v>17</v>
      </c>
      <c r="AR21" s="19">
        <v>0</v>
      </c>
      <c r="AS21" s="19">
        <v>17</v>
      </c>
      <c r="AT21" s="19">
        <v>50</v>
      </c>
      <c r="AU21" s="19">
        <v>0</v>
      </c>
      <c r="AV21" s="19">
        <v>0</v>
      </c>
      <c r="AW21" s="19">
        <v>1</v>
      </c>
      <c r="AX21" s="19">
        <v>1</v>
      </c>
      <c r="AY21" s="19">
        <v>2</v>
      </c>
      <c r="AZ21" s="19">
        <v>0</v>
      </c>
      <c r="BA21" s="19">
        <v>0</v>
      </c>
      <c r="BB21" s="19">
        <v>2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3</v>
      </c>
      <c r="BT21" s="19">
        <v>0</v>
      </c>
      <c r="BU21" s="19">
        <v>2</v>
      </c>
      <c r="BV21" s="19">
        <v>16</v>
      </c>
      <c r="BW21" s="19">
        <v>4</v>
      </c>
      <c r="BX21" s="19">
        <v>3</v>
      </c>
      <c r="BY21" s="19">
        <v>7</v>
      </c>
      <c r="BZ21" s="19">
        <v>15</v>
      </c>
      <c r="CA21" s="19">
        <v>21</v>
      </c>
      <c r="CB21" s="19">
        <v>0</v>
      </c>
      <c r="CC21" s="19">
        <v>24</v>
      </c>
      <c r="CD21" s="19">
        <v>147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33</v>
      </c>
      <c r="C22" s="19">
        <v>233</v>
      </c>
      <c r="D22" s="19">
        <v>2</v>
      </c>
      <c r="E22" s="19">
        <v>207</v>
      </c>
      <c r="F22" s="19">
        <v>1086</v>
      </c>
      <c r="G22" s="19">
        <v>2</v>
      </c>
      <c r="H22" s="19">
        <v>0</v>
      </c>
      <c r="I22" s="19">
        <v>3</v>
      </c>
      <c r="J22" s="19">
        <v>4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13</v>
      </c>
      <c r="T22" s="19">
        <v>2</v>
      </c>
      <c r="U22" s="19">
        <v>23</v>
      </c>
      <c r="V22" s="19">
        <v>21</v>
      </c>
      <c r="W22" s="19">
        <v>87</v>
      </c>
      <c r="X22" s="19">
        <v>0</v>
      </c>
      <c r="Y22" s="19">
        <v>66</v>
      </c>
      <c r="Z22" s="19">
        <v>387</v>
      </c>
      <c r="AA22" s="19">
        <v>0</v>
      </c>
      <c r="AB22" s="19">
        <v>0</v>
      </c>
      <c r="AC22" s="19">
        <v>0</v>
      </c>
      <c r="AD22" s="19">
        <v>0</v>
      </c>
      <c r="AE22" s="19">
        <v>2</v>
      </c>
      <c r="AF22" s="19">
        <v>0</v>
      </c>
      <c r="AG22" s="19">
        <v>1</v>
      </c>
      <c r="AH22" s="19">
        <v>7</v>
      </c>
      <c r="AI22" s="19">
        <v>0</v>
      </c>
      <c r="AJ22" s="19">
        <v>0</v>
      </c>
      <c r="AK22" s="19">
        <v>0</v>
      </c>
      <c r="AL22" s="19">
        <v>0</v>
      </c>
      <c r="AM22" s="19">
        <v>9</v>
      </c>
      <c r="AN22" s="19">
        <v>0</v>
      </c>
      <c r="AO22" s="19">
        <v>8</v>
      </c>
      <c r="AP22" s="19">
        <v>18</v>
      </c>
      <c r="AQ22" s="19">
        <v>41</v>
      </c>
      <c r="AR22" s="19">
        <v>0</v>
      </c>
      <c r="AS22" s="19">
        <v>35</v>
      </c>
      <c r="AT22" s="19">
        <v>202</v>
      </c>
      <c r="AU22" s="19">
        <v>0</v>
      </c>
      <c r="AV22" s="19">
        <v>0</v>
      </c>
      <c r="AW22" s="19">
        <v>1</v>
      </c>
      <c r="AX22" s="19">
        <v>3</v>
      </c>
      <c r="AY22" s="19">
        <v>7</v>
      </c>
      <c r="AZ22" s="19">
        <v>0</v>
      </c>
      <c r="BA22" s="19">
        <v>4</v>
      </c>
      <c r="BB22" s="19">
        <v>13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1</v>
      </c>
      <c r="BL22" s="19">
        <v>0</v>
      </c>
      <c r="BM22" s="19">
        <v>1</v>
      </c>
      <c r="BN22" s="19">
        <v>2</v>
      </c>
      <c r="BO22" s="19">
        <v>0</v>
      </c>
      <c r="BP22" s="19">
        <v>0</v>
      </c>
      <c r="BQ22" s="19">
        <v>0</v>
      </c>
      <c r="BR22" s="19">
        <v>0</v>
      </c>
      <c r="BS22" s="19">
        <v>10</v>
      </c>
      <c r="BT22" s="19">
        <v>0</v>
      </c>
      <c r="BU22" s="19">
        <v>6</v>
      </c>
      <c r="BV22" s="19">
        <v>89</v>
      </c>
      <c r="BW22" s="19">
        <v>5</v>
      </c>
      <c r="BX22" s="19">
        <v>0</v>
      </c>
      <c r="BY22" s="19">
        <v>11</v>
      </c>
      <c r="BZ22" s="19">
        <v>7</v>
      </c>
      <c r="CA22" s="19">
        <v>56</v>
      </c>
      <c r="CB22" s="19">
        <v>0</v>
      </c>
      <c r="CC22" s="19">
        <v>48</v>
      </c>
      <c r="CD22" s="19">
        <v>333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34</v>
      </c>
      <c r="C23" s="19">
        <v>614</v>
      </c>
      <c r="D23" s="19">
        <v>33</v>
      </c>
      <c r="E23" s="19">
        <v>691</v>
      </c>
      <c r="F23" s="19">
        <v>2112</v>
      </c>
      <c r="G23" s="19">
        <v>2</v>
      </c>
      <c r="H23" s="19">
        <v>0</v>
      </c>
      <c r="I23" s="19">
        <v>1</v>
      </c>
      <c r="J23" s="19">
        <v>12</v>
      </c>
      <c r="K23" s="19">
        <v>1</v>
      </c>
      <c r="L23" s="19">
        <v>0</v>
      </c>
      <c r="M23" s="19">
        <v>1</v>
      </c>
      <c r="N23" s="19">
        <v>21</v>
      </c>
      <c r="O23" s="19">
        <v>0</v>
      </c>
      <c r="P23" s="19">
        <v>0</v>
      </c>
      <c r="Q23" s="19">
        <v>1</v>
      </c>
      <c r="R23" s="19">
        <v>0</v>
      </c>
      <c r="S23" s="19">
        <v>13</v>
      </c>
      <c r="T23" s="19">
        <v>10</v>
      </c>
      <c r="U23" s="19">
        <v>24</v>
      </c>
      <c r="V23" s="19">
        <v>21</v>
      </c>
      <c r="W23" s="19">
        <v>167</v>
      </c>
      <c r="X23" s="19">
        <v>1</v>
      </c>
      <c r="Y23" s="19">
        <v>198</v>
      </c>
      <c r="Z23" s="19">
        <v>669</v>
      </c>
      <c r="AA23" s="19">
        <v>0</v>
      </c>
      <c r="AB23" s="19">
        <v>0</v>
      </c>
      <c r="AC23" s="19">
        <v>0</v>
      </c>
      <c r="AD23" s="19">
        <v>1</v>
      </c>
      <c r="AE23" s="19">
        <v>2</v>
      </c>
      <c r="AF23" s="19">
        <v>0</v>
      </c>
      <c r="AG23" s="19">
        <v>4</v>
      </c>
      <c r="AH23" s="19">
        <v>4</v>
      </c>
      <c r="AI23" s="19">
        <v>0</v>
      </c>
      <c r="AJ23" s="19">
        <v>0</v>
      </c>
      <c r="AK23" s="19">
        <v>0</v>
      </c>
      <c r="AL23" s="19">
        <v>0</v>
      </c>
      <c r="AM23" s="19">
        <v>4</v>
      </c>
      <c r="AN23" s="19">
        <v>2</v>
      </c>
      <c r="AO23" s="19">
        <v>7</v>
      </c>
      <c r="AP23" s="19">
        <v>14</v>
      </c>
      <c r="AQ23" s="19">
        <v>126</v>
      </c>
      <c r="AR23" s="19">
        <v>2</v>
      </c>
      <c r="AS23" s="19">
        <v>122</v>
      </c>
      <c r="AT23" s="19">
        <v>396</v>
      </c>
      <c r="AU23" s="19">
        <v>1</v>
      </c>
      <c r="AV23" s="19">
        <v>0</v>
      </c>
      <c r="AW23" s="19">
        <v>4</v>
      </c>
      <c r="AX23" s="19">
        <v>5</v>
      </c>
      <c r="AY23" s="19">
        <v>15</v>
      </c>
      <c r="AZ23" s="19">
        <v>0</v>
      </c>
      <c r="BA23" s="19">
        <v>18</v>
      </c>
      <c r="BB23" s="19">
        <v>28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2</v>
      </c>
      <c r="BL23" s="19">
        <v>0</v>
      </c>
      <c r="BM23" s="19">
        <v>2</v>
      </c>
      <c r="BN23" s="19">
        <v>3</v>
      </c>
      <c r="BO23" s="19">
        <v>0</v>
      </c>
      <c r="BP23" s="19">
        <v>0</v>
      </c>
      <c r="BQ23" s="19">
        <v>0</v>
      </c>
      <c r="BR23" s="19">
        <v>1</v>
      </c>
      <c r="BS23" s="19">
        <v>36</v>
      </c>
      <c r="BT23" s="19">
        <v>0</v>
      </c>
      <c r="BU23" s="19">
        <v>39</v>
      </c>
      <c r="BV23" s="19">
        <v>98</v>
      </c>
      <c r="BW23" s="19">
        <v>13</v>
      </c>
      <c r="BX23" s="19">
        <v>16</v>
      </c>
      <c r="BY23" s="19">
        <v>34</v>
      </c>
      <c r="BZ23" s="19">
        <v>34</v>
      </c>
      <c r="CA23" s="19">
        <v>232</v>
      </c>
      <c r="CB23" s="19">
        <v>2</v>
      </c>
      <c r="CC23" s="19">
        <v>236</v>
      </c>
      <c r="CD23" s="19">
        <v>805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35</v>
      </c>
      <c r="C24" s="19">
        <v>219</v>
      </c>
      <c r="D24" s="19">
        <v>14</v>
      </c>
      <c r="E24" s="19">
        <v>214</v>
      </c>
      <c r="F24" s="19">
        <v>1281</v>
      </c>
      <c r="G24" s="19">
        <v>2</v>
      </c>
      <c r="H24" s="19">
        <v>0</v>
      </c>
      <c r="I24" s="19">
        <v>1</v>
      </c>
      <c r="J24" s="19">
        <v>6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11</v>
      </c>
      <c r="T24" s="19">
        <v>4</v>
      </c>
      <c r="U24" s="19">
        <v>14</v>
      </c>
      <c r="V24" s="19">
        <v>20</v>
      </c>
      <c r="W24" s="19">
        <v>56</v>
      </c>
      <c r="X24" s="19">
        <v>0</v>
      </c>
      <c r="Y24" s="19">
        <v>71</v>
      </c>
      <c r="Z24" s="19">
        <v>362</v>
      </c>
      <c r="AA24" s="19">
        <v>0</v>
      </c>
      <c r="AB24" s="19">
        <v>0</v>
      </c>
      <c r="AC24" s="19">
        <v>0</v>
      </c>
      <c r="AD24" s="19">
        <v>0</v>
      </c>
      <c r="AE24" s="19">
        <v>4</v>
      </c>
      <c r="AF24" s="19">
        <v>0</v>
      </c>
      <c r="AG24" s="19">
        <v>2</v>
      </c>
      <c r="AH24" s="19">
        <v>15</v>
      </c>
      <c r="AI24" s="19">
        <v>0</v>
      </c>
      <c r="AJ24" s="19">
        <v>0</v>
      </c>
      <c r="AK24" s="19">
        <v>0</v>
      </c>
      <c r="AL24" s="19">
        <v>0</v>
      </c>
      <c r="AM24" s="19">
        <v>6</v>
      </c>
      <c r="AN24" s="19">
        <v>2</v>
      </c>
      <c r="AO24" s="19">
        <v>4</v>
      </c>
      <c r="AP24" s="19">
        <v>14</v>
      </c>
      <c r="AQ24" s="19">
        <v>44</v>
      </c>
      <c r="AR24" s="19">
        <v>0</v>
      </c>
      <c r="AS24" s="19">
        <v>27</v>
      </c>
      <c r="AT24" s="19">
        <v>225</v>
      </c>
      <c r="AU24" s="19">
        <v>2</v>
      </c>
      <c r="AV24" s="19">
        <v>0</v>
      </c>
      <c r="AW24" s="19">
        <v>1</v>
      </c>
      <c r="AX24" s="19">
        <v>5</v>
      </c>
      <c r="AY24" s="19">
        <v>2</v>
      </c>
      <c r="AZ24" s="19">
        <v>0</v>
      </c>
      <c r="BA24" s="19">
        <v>2</v>
      </c>
      <c r="BB24" s="19">
        <v>12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6</v>
      </c>
      <c r="BT24" s="19">
        <v>0</v>
      </c>
      <c r="BU24" s="19">
        <v>6</v>
      </c>
      <c r="BV24" s="19">
        <v>35</v>
      </c>
      <c r="BW24" s="19">
        <v>12</v>
      </c>
      <c r="BX24" s="19">
        <v>8</v>
      </c>
      <c r="BY24" s="19">
        <v>14</v>
      </c>
      <c r="BZ24" s="19">
        <v>50</v>
      </c>
      <c r="CA24" s="19">
        <v>74</v>
      </c>
      <c r="CB24" s="19">
        <v>0</v>
      </c>
      <c r="CC24" s="19">
        <v>72</v>
      </c>
      <c r="CD24" s="19">
        <v>537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36</v>
      </c>
      <c r="C25" s="19">
        <v>57</v>
      </c>
      <c r="D25" s="19">
        <v>1</v>
      </c>
      <c r="E25" s="19">
        <v>90</v>
      </c>
      <c r="F25" s="19">
        <v>208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10</v>
      </c>
      <c r="T25" s="19">
        <v>1</v>
      </c>
      <c r="U25" s="19">
        <v>9</v>
      </c>
      <c r="V25" s="19">
        <v>3</v>
      </c>
      <c r="W25" s="19">
        <v>15</v>
      </c>
      <c r="X25" s="19">
        <v>0</v>
      </c>
      <c r="Y25" s="19">
        <v>28</v>
      </c>
      <c r="Z25" s="19">
        <v>70</v>
      </c>
      <c r="AA25" s="19">
        <v>1</v>
      </c>
      <c r="AB25" s="19">
        <v>0</v>
      </c>
      <c r="AC25" s="19">
        <v>0</v>
      </c>
      <c r="AD25" s="19">
        <v>1</v>
      </c>
      <c r="AE25" s="19">
        <v>4</v>
      </c>
      <c r="AF25" s="19">
        <v>0</v>
      </c>
      <c r="AG25" s="19">
        <v>2</v>
      </c>
      <c r="AH25" s="19">
        <v>7</v>
      </c>
      <c r="AI25" s="19">
        <v>0</v>
      </c>
      <c r="AJ25" s="19">
        <v>0</v>
      </c>
      <c r="AK25" s="19">
        <v>0</v>
      </c>
      <c r="AL25" s="19">
        <v>0</v>
      </c>
      <c r="AM25" s="19">
        <v>2</v>
      </c>
      <c r="AN25" s="19">
        <v>0</v>
      </c>
      <c r="AO25" s="19">
        <v>1</v>
      </c>
      <c r="AP25" s="19">
        <v>3</v>
      </c>
      <c r="AQ25" s="19">
        <v>5</v>
      </c>
      <c r="AR25" s="19">
        <v>0</v>
      </c>
      <c r="AS25" s="19">
        <v>29</v>
      </c>
      <c r="AT25" s="19">
        <v>36</v>
      </c>
      <c r="AU25" s="19">
        <v>0</v>
      </c>
      <c r="AV25" s="19">
        <v>0</v>
      </c>
      <c r="AW25" s="19">
        <v>0</v>
      </c>
      <c r="AX25" s="19">
        <v>1</v>
      </c>
      <c r="AY25" s="19">
        <v>0</v>
      </c>
      <c r="AZ25" s="19">
        <v>0</v>
      </c>
      <c r="BA25" s="19">
        <v>1</v>
      </c>
      <c r="BB25" s="19">
        <v>2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4</v>
      </c>
      <c r="BO25" s="19">
        <v>0</v>
      </c>
      <c r="BP25" s="19">
        <v>0</v>
      </c>
      <c r="BQ25" s="19">
        <v>0</v>
      </c>
      <c r="BR25" s="19">
        <v>0</v>
      </c>
      <c r="BS25" s="19">
        <v>3</v>
      </c>
      <c r="BT25" s="19">
        <v>0</v>
      </c>
      <c r="BU25" s="19">
        <v>1</v>
      </c>
      <c r="BV25" s="19">
        <v>19</v>
      </c>
      <c r="BW25" s="19">
        <v>3</v>
      </c>
      <c r="BX25" s="19">
        <v>0</v>
      </c>
      <c r="BY25" s="19">
        <v>2</v>
      </c>
      <c r="BZ25" s="19">
        <v>8</v>
      </c>
      <c r="CA25" s="19">
        <v>14</v>
      </c>
      <c r="CB25" s="19">
        <v>0</v>
      </c>
      <c r="CC25" s="19">
        <v>17</v>
      </c>
      <c r="CD25" s="19">
        <v>54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37</v>
      </c>
      <c r="C26" s="19">
        <v>228</v>
      </c>
      <c r="D26" s="19">
        <v>13</v>
      </c>
      <c r="E26" s="19">
        <v>230</v>
      </c>
      <c r="F26" s="19">
        <v>771</v>
      </c>
      <c r="G26" s="19">
        <v>3</v>
      </c>
      <c r="H26" s="19">
        <v>0</v>
      </c>
      <c r="I26" s="19">
        <v>5</v>
      </c>
      <c r="J26" s="19">
        <v>14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6</v>
      </c>
      <c r="T26" s="19">
        <v>4</v>
      </c>
      <c r="U26" s="19">
        <v>13</v>
      </c>
      <c r="V26" s="19">
        <v>5</v>
      </c>
      <c r="W26" s="19">
        <v>61</v>
      </c>
      <c r="X26" s="19">
        <v>0</v>
      </c>
      <c r="Y26" s="19">
        <v>59</v>
      </c>
      <c r="Z26" s="19">
        <v>246</v>
      </c>
      <c r="AA26" s="19">
        <v>1</v>
      </c>
      <c r="AB26" s="19">
        <v>0</v>
      </c>
      <c r="AC26" s="19">
        <v>2</v>
      </c>
      <c r="AD26" s="19">
        <v>0</v>
      </c>
      <c r="AE26" s="19">
        <v>0</v>
      </c>
      <c r="AF26" s="19">
        <v>0</v>
      </c>
      <c r="AG26" s="19">
        <v>2</v>
      </c>
      <c r="AH26" s="19">
        <v>6</v>
      </c>
      <c r="AI26" s="19">
        <v>0</v>
      </c>
      <c r="AJ26" s="19">
        <v>0</v>
      </c>
      <c r="AK26" s="19">
        <v>0</v>
      </c>
      <c r="AL26" s="19">
        <v>0</v>
      </c>
      <c r="AM26" s="19">
        <v>3</v>
      </c>
      <c r="AN26" s="19">
        <v>3</v>
      </c>
      <c r="AO26" s="19">
        <v>8</v>
      </c>
      <c r="AP26" s="19">
        <v>7</v>
      </c>
      <c r="AQ26" s="19">
        <v>55</v>
      </c>
      <c r="AR26" s="19">
        <v>0</v>
      </c>
      <c r="AS26" s="19">
        <v>54</v>
      </c>
      <c r="AT26" s="19">
        <v>167</v>
      </c>
      <c r="AU26" s="19">
        <v>0</v>
      </c>
      <c r="AV26" s="19">
        <v>0</v>
      </c>
      <c r="AW26" s="19">
        <v>0</v>
      </c>
      <c r="AX26" s="19">
        <v>0</v>
      </c>
      <c r="AY26" s="19">
        <v>6</v>
      </c>
      <c r="AZ26" s="19">
        <v>0</v>
      </c>
      <c r="BA26" s="19">
        <v>2</v>
      </c>
      <c r="BB26" s="19">
        <v>9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1</v>
      </c>
      <c r="BL26" s="19">
        <v>0</v>
      </c>
      <c r="BM26" s="19">
        <v>1</v>
      </c>
      <c r="BN26" s="19">
        <v>5</v>
      </c>
      <c r="BO26" s="19">
        <v>0</v>
      </c>
      <c r="BP26" s="19">
        <v>0</v>
      </c>
      <c r="BQ26" s="19">
        <v>0</v>
      </c>
      <c r="BR26" s="19">
        <v>0</v>
      </c>
      <c r="BS26" s="19">
        <v>12</v>
      </c>
      <c r="BT26" s="19">
        <v>0</v>
      </c>
      <c r="BU26" s="19">
        <v>7</v>
      </c>
      <c r="BV26" s="19">
        <v>39</v>
      </c>
      <c r="BW26" s="19">
        <v>6</v>
      </c>
      <c r="BX26" s="19">
        <v>6</v>
      </c>
      <c r="BY26" s="19">
        <v>16</v>
      </c>
      <c r="BZ26" s="19">
        <v>7</v>
      </c>
      <c r="CA26" s="19">
        <v>74</v>
      </c>
      <c r="CB26" s="19">
        <v>0</v>
      </c>
      <c r="CC26" s="19">
        <v>61</v>
      </c>
      <c r="CD26" s="19">
        <v>266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00000000000001" customHeight="1" thickBot="1" x14ac:dyDescent="0.25">
      <c r="B27" s="6" t="s">
        <v>38</v>
      </c>
      <c r="C27" s="20">
        <v>27</v>
      </c>
      <c r="D27" s="20">
        <v>0</v>
      </c>
      <c r="E27" s="20">
        <v>32</v>
      </c>
      <c r="F27" s="20">
        <v>113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1</v>
      </c>
      <c r="T27" s="20">
        <v>0</v>
      </c>
      <c r="U27" s="20">
        <v>2</v>
      </c>
      <c r="V27" s="20">
        <v>2</v>
      </c>
      <c r="W27" s="20">
        <v>9</v>
      </c>
      <c r="X27" s="20">
        <v>0</v>
      </c>
      <c r="Y27" s="20">
        <v>16</v>
      </c>
      <c r="Z27" s="20">
        <v>45</v>
      </c>
      <c r="AA27" s="20">
        <v>1</v>
      </c>
      <c r="AB27" s="20">
        <v>0</v>
      </c>
      <c r="AC27" s="20">
        <v>0</v>
      </c>
      <c r="AD27" s="20">
        <v>1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8</v>
      </c>
      <c r="AR27" s="20">
        <v>0</v>
      </c>
      <c r="AS27" s="20">
        <v>7</v>
      </c>
      <c r="AT27" s="20">
        <v>21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3</v>
      </c>
      <c r="BT27" s="20">
        <v>0</v>
      </c>
      <c r="BU27" s="20">
        <v>2</v>
      </c>
      <c r="BV27" s="20">
        <v>8</v>
      </c>
      <c r="BW27" s="20">
        <v>2</v>
      </c>
      <c r="BX27" s="20">
        <v>0</v>
      </c>
      <c r="BY27" s="20">
        <v>0</v>
      </c>
      <c r="BZ27" s="20">
        <v>3</v>
      </c>
      <c r="CA27" s="20">
        <v>3</v>
      </c>
      <c r="CB27" s="20">
        <v>0</v>
      </c>
      <c r="CC27" s="20">
        <v>5</v>
      </c>
      <c r="CD27" s="20">
        <v>33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00000000000001" customHeight="1" thickBot="1" x14ac:dyDescent="0.25">
      <c r="B28" s="7" t="s">
        <v>39</v>
      </c>
      <c r="C28" s="9">
        <f>SUM(C11:C27)</f>
        <v>5180</v>
      </c>
      <c r="D28" s="9">
        <f t="shared" ref="D28:AT28" si="0">SUM(D11:D27)</f>
        <v>172</v>
      </c>
      <c r="E28" s="9">
        <f t="shared" si="0"/>
        <v>5595</v>
      </c>
      <c r="F28" s="9">
        <f t="shared" si="0"/>
        <v>19109</v>
      </c>
      <c r="G28" s="9">
        <f t="shared" si="0"/>
        <v>45</v>
      </c>
      <c r="H28" s="9">
        <f t="shared" si="0"/>
        <v>0</v>
      </c>
      <c r="I28" s="9">
        <f t="shared" si="0"/>
        <v>27</v>
      </c>
      <c r="J28" s="9">
        <f t="shared" si="0"/>
        <v>158</v>
      </c>
      <c r="K28" s="9">
        <f t="shared" si="0"/>
        <v>2</v>
      </c>
      <c r="L28" s="9">
        <f t="shared" si="0"/>
        <v>0</v>
      </c>
      <c r="M28" s="9">
        <f t="shared" si="0"/>
        <v>6</v>
      </c>
      <c r="N28" s="9">
        <f t="shared" si="0"/>
        <v>36</v>
      </c>
      <c r="O28" s="9">
        <f t="shared" si="0"/>
        <v>4</v>
      </c>
      <c r="P28" s="9">
        <f t="shared" si="0"/>
        <v>0</v>
      </c>
      <c r="Q28" s="9">
        <f t="shared" si="0"/>
        <v>3</v>
      </c>
      <c r="R28" s="9">
        <f t="shared" si="0"/>
        <v>10</v>
      </c>
      <c r="S28" s="9">
        <f t="shared" si="0"/>
        <v>215</v>
      </c>
      <c r="T28" s="9">
        <f t="shared" si="0"/>
        <v>75</v>
      </c>
      <c r="U28" s="9">
        <f t="shared" si="0"/>
        <v>298</v>
      </c>
      <c r="V28" s="9">
        <f t="shared" si="0"/>
        <v>297</v>
      </c>
      <c r="W28" s="9">
        <f t="shared" si="0"/>
        <v>1550</v>
      </c>
      <c r="X28" s="9">
        <f t="shared" si="0"/>
        <v>6</v>
      </c>
      <c r="Y28" s="9">
        <f t="shared" si="0"/>
        <v>1716</v>
      </c>
      <c r="Z28" s="9">
        <f t="shared" si="0"/>
        <v>6183</v>
      </c>
      <c r="AA28" s="9">
        <f t="shared" si="0"/>
        <v>14</v>
      </c>
      <c r="AB28" s="9">
        <f t="shared" si="0"/>
        <v>1</v>
      </c>
      <c r="AC28" s="9">
        <f t="shared" si="0"/>
        <v>11</v>
      </c>
      <c r="AD28" s="9">
        <f t="shared" si="0"/>
        <v>21</v>
      </c>
      <c r="AE28" s="9">
        <f t="shared" si="0"/>
        <v>41</v>
      </c>
      <c r="AF28" s="9">
        <f t="shared" si="0"/>
        <v>0</v>
      </c>
      <c r="AG28" s="9">
        <f t="shared" si="0"/>
        <v>52</v>
      </c>
      <c r="AH28" s="9">
        <f t="shared" si="0"/>
        <v>141</v>
      </c>
      <c r="AI28" s="9">
        <f t="shared" si="0"/>
        <v>1</v>
      </c>
      <c r="AJ28" s="9">
        <f t="shared" si="0"/>
        <v>0</v>
      </c>
      <c r="AK28" s="9">
        <f t="shared" si="0"/>
        <v>0</v>
      </c>
      <c r="AL28" s="9">
        <f t="shared" si="0"/>
        <v>1</v>
      </c>
      <c r="AM28" s="9">
        <f t="shared" si="0"/>
        <v>91</v>
      </c>
      <c r="AN28" s="9">
        <f t="shared" si="0"/>
        <v>18</v>
      </c>
      <c r="AO28" s="9">
        <f t="shared" si="0"/>
        <v>108</v>
      </c>
      <c r="AP28" s="9">
        <f t="shared" si="0"/>
        <v>181</v>
      </c>
      <c r="AQ28" s="9">
        <f t="shared" si="0"/>
        <v>1044</v>
      </c>
      <c r="AR28" s="9">
        <f t="shared" si="0"/>
        <v>3</v>
      </c>
      <c r="AS28" s="9">
        <f t="shared" si="0"/>
        <v>1045</v>
      </c>
      <c r="AT28" s="9">
        <f t="shared" si="0"/>
        <v>3430</v>
      </c>
      <c r="AU28" s="9">
        <f t="shared" ref="AU28" si="1">SUM(AU11:AU27)</f>
        <v>14</v>
      </c>
      <c r="AV28" s="9">
        <f t="shared" ref="AV28:CL28" si="2">SUM(AV11:AV27)</f>
        <v>0</v>
      </c>
      <c r="AW28" s="9">
        <f t="shared" si="2"/>
        <v>17</v>
      </c>
      <c r="AX28" s="9">
        <f t="shared" si="2"/>
        <v>54</v>
      </c>
      <c r="AY28" s="9">
        <f t="shared" si="2"/>
        <v>102</v>
      </c>
      <c r="AZ28" s="9">
        <f t="shared" si="2"/>
        <v>0</v>
      </c>
      <c r="BA28" s="9">
        <f t="shared" si="2"/>
        <v>101</v>
      </c>
      <c r="BB28" s="9">
        <f t="shared" si="2"/>
        <v>247</v>
      </c>
      <c r="BC28" s="9">
        <f t="shared" si="2"/>
        <v>0</v>
      </c>
      <c r="BD28" s="9">
        <f t="shared" si="2"/>
        <v>0</v>
      </c>
      <c r="BE28" s="9">
        <f t="shared" si="2"/>
        <v>1</v>
      </c>
      <c r="BF28" s="9">
        <f t="shared" si="2"/>
        <v>2</v>
      </c>
      <c r="BG28" s="9">
        <f t="shared" si="2"/>
        <v>0</v>
      </c>
      <c r="BH28" s="9">
        <f t="shared" si="2"/>
        <v>0</v>
      </c>
      <c r="BI28" s="9">
        <f t="shared" si="2"/>
        <v>1</v>
      </c>
      <c r="BJ28" s="9">
        <f t="shared" si="2"/>
        <v>0</v>
      </c>
      <c r="BK28" s="9">
        <f t="shared" si="2"/>
        <v>28</v>
      </c>
      <c r="BL28" s="9">
        <f t="shared" si="2"/>
        <v>0</v>
      </c>
      <c r="BM28" s="9">
        <f t="shared" si="2"/>
        <v>15</v>
      </c>
      <c r="BN28" s="9">
        <f t="shared" si="2"/>
        <v>72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2</v>
      </c>
      <c r="BS28" s="9">
        <f t="shared" si="2"/>
        <v>199</v>
      </c>
      <c r="BT28" s="9">
        <f t="shared" si="2"/>
        <v>0</v>
      </c>
      <c r="BU28" s="9">
        <f t="shared" si="2"/>
        <v>158</v>
      </c>
      <c r="BV28" s="9">
        <f t="shared" si="2"/>
        <v>768</v>
      </c>
      <c r="BW28" s="9">
        <f t="shared" si="2"/>
        <v>193</v>
      </c>
      <c r="BX28" s="9">
        <f t="shared" si="2"/>
        <v>59</v>
      </c>
      <c r="BY28" s="9">
        <f t="shared" si="2"/>
        <v>262</v>
      </c>
      <c r="BZ28" s="9">
        <f t="shared" si="2"/>
        <v>457</v>
      </c>
      <c r="CA28" s="9">
        <f t="shared" si="2"/>
        <v>1629</v>
      </c>
      <c r="CB28" s="9">
        <f t="shared" si="2"/>
        <v>10</v>
      </c>
      <c r="CC28" s="9">
        <f t="shared" si="2"/>
        <v>1768</v>
      </c>
      <c r="CD28" s="9">
        <f t="shared" si="2"/>
        <v>7021</v>
      </c>
      <c r="CE28" s="9">
        <f t="shared" si="2"/>
        <v>0</v>
      </c>
      <c r="CF28" s="9">
        <f t="shared" si="2"/>
        <v>0</v>
      </c>
      <c r="CG28" s="9">
        <f t="shared" si="2"/>
        <v>1</v>
      </c>
      <c r="CH28" s="9">
        <f t="shared" si="2"/>
        <v>3</v>
      </c>
      <c r="CI28" s="9">
        <f t="shared" si="2"/>
        <v>8</v>
      </c>
      <c r="CJ28" s="9">
        <f t="shared" si="2"/>
        <v>0</v>
      </c>
      <c r="CK28" s="9">
        <f t="shared" si="2"/>
        <v>5</v>
      </c>
      <c r="CL28" s="9">
        <f t="shared" si="2"/>
        <v>25</v>
      </c>
    </row>
    <row r="29" spans="2:90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66" t="s">
        <v>99</v>
      </c>
      <c r="D9" s="59"/>
      <c r="E9" s="59"/>
      <c r="F9" s="66" t="s">
        <v>100</v>
      </c>
      <c r="G9" s="59"/>
      <c r="H9" s="59"/>
      <c r="I9" s="66" t="s">
        <v>101</v>
      </c>
      <c r="J9" s="59"/>
      <c r="K9" s="59"/>
      <c r="L9" s="66" t="s">
        <v>102</v>
      </c>
      <c r="M9" s="59"/>
      <c r="N9" s="59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8">
        <v>291</v>
      </c>
      <c r="D11" s="18">
        <v>299</v>
      </c>
      <c r="E11" s="18">
        <v>518</v>
      </c>
      <c r="F11" s="18">
        <v>49</v>
      </c>
      <c r="G11" s="18">
        <v>50</v>
      </c>
      <c r="H11" s="18">
        <v>35</v>
      </c>
      <c r="I11" s="18">
        <v>225</v>
      </c>
      <c r="J11" s="18">
        <v>213</v>
      </c>
      <c r="K11" s="18">
        <v>455</v>
      </c>
      <c r="L11" s="18">
        <v>17</v>
      </c>
      <c r="M11" s="18">
        <v>36</v>
      </c>
      <c r="N11" s="18">
        <v>28</v>
      </c>
    </row>
    <row r="12" spans="2:14" ht="20.100000000000001" customHeight="1" thickBot="1" x14ac:dyDescent="0.25">
      <c r="B12" s="4" t="s">
        <v>23</v>
      </c>
      <c r="C12" s="19">
        <v>22</v>
      </c>
      <c r="D12" s="19">
        <v>28</v>
      </c>
      <c r="E12" s="19">
        <v>28</v>
      </c>
      <c r="F12" s="19">
        <v>2</v>
      </c>
      <c r="G12" s="19">
        <v>7</v>
      </c>
      <c r="H12" s="19">
        <v>2</v>
      </c>
      <c r="I12" s="19">
        <v>20</v>
      </c>
      <c r="J12" s="19">
        <v>20</v>
      </c>
      <c r="K12" s="19">
        <v>26</v>
      </c>
      <c r="L12" s="19">
        <v>0</v>
      </c>
      <c r="M12" s="19">
        <v>1</v>
      </c>
      <c r="N12" s="19">
        <v>0</v>
      </c>
    </row>
    <row r="13" spans="2:14" ht="20.100000000000001" customHeight="1" thickBot="1" x14ac:dyDescent="0.25">
      <c r="B13" s="4" t="s">
        <v>24</v>
      </c>
      <c r="C13" s="19">
        <v>26</v>
      </c>
      <c r="D13" s="19">
        <v>43</v>
      </c>
      <c r="E13" s="19">
        <v>26</v>
      </c>
      <c r="F13" s="19">
        <v>6</v>
      </c>
      <c r="G13" s="19">
        <v>7</v>
      </c>
      <c r="H13" s="19">
        <v>8</v>
      </c>
      <c r="I13" s="19">
        <v>19</v>
      </c>
      <c r="J13" s="19">
        <v>32</v>
      </c>
      <c r="K13" s="19">
        <v>18</v>
      </c>
      <c r="L13" s="19">
        <v>1</v>
      </c>
      <c r="M13" s="19">
        <v>4</v>
      </c>
      <c r="N13" s="19">
        <v>0</v>
      </c>
    </row>
    <row r="14" spans="2:14" ht="20.100000000000001" customHeight="1" thickBot="1" x14ac:dyDescent="0.25">
      <c r="B14" s="4" t="s">
        <v>25</v>
      </c>
      <c r="C14" s="19">
        <v>38</v>
      </c>
      <c r="D14" s="19">
        <v>36</v>
      </c>
      <c r="E14" s="19">
        <v>46</v>
      </c>
      <c r="F14" s="19">
        <v>8</v>
      </c>
      <c r="G14" s="19">
        <v>8</v>
      </c>
      <c r="H14" s="19">
        <v>11</v>
      </c>
      <c r="I14" s="19">
        <v>28</v>
      </c>
      <c r="J14" s="19">
        <v>26</v>
      </c>
      <c r="K14" s="19">
        <v>33</v>
      </c>
      <c r="L14" s="19">
        <v>2</v>
      </c>
      <c r="M14" s="19">
        <v>2</v>
      </c>
      <c r="N14" s="19">
        <v>2</v>
      </c>
    </row>
    <row r="15" spans="2:14" ht="20.100000000000001" customHeight="1" thickBot="1" x14ac:dyDescent="0.25">
      <c r="B15" s="4" t="s">
        <v>26</v>
      </c>
      <c r="C15" s="19">
        <v>65</v>
      </c>
      <c r="D15" s="19">
        <v>63</v>
      </c>
      <c r="E15" s="19">
        <v>99</v>
      </c>
      <c r="F15" s="19">
        <v>13</v>
      </c>
      <c r="G15" s="19">
        <v>9</v>
      </c>
      <c r="H15" s="19">
        <v>15</v>
      </c>
      <c r="I15" s="19">
        <v>50</v>
      </c>
      <c r="J15" s="19">
        <v>51</v>
      </c>
      <c r="K15" s="19">
        <v>74</v>
      </c>
      <c r="L15" s="19">
        <v>2</v>
      </c>
      <c r="M15" s="19">
        <v>3</v>
      </c>
      <c r="N15" s="19">
        <v>10</v>
      </c>
    </row>
    <row r="16" spans="2:14" ht="20.100000000000001" customHeight="1" thickBot="1" x14ac:dyDescent="0.25">
      <c r="B16" s="4" t="s">
        <v>27</v>
      </c>
      <c r="C16" s="19">
        <v>9</v>
      </c>
      <c r="D16" s="19">
        <v>14</v>
      </c>
      <c r="E16" s="19">
        <v>20</v>
      </c>
      <c r="F16" s="19">
        <v>0</v>
      </c>
      <c r="G16" s="19">
        <v>1</v>
      </c>
      <c r="H16" s="19">
        <v>2</v>
      </c>
      <c r="I16" s="19">
        <v>9</v>
      </c>
      <c r="J16" s="19">
        <v>13</v>
      </c>
      <c r="K16" s="19">
        <v>18</v>
      </c>
      <c r="L16" s="19">
        <v>0</v>
      </c>
      <c r="M16" s="19">
        <v>0</v>
      </c>
      <c r="N16" s="19">
        <v>0</v>
      </c>
    </row>
    <row r="17" spans="2:14" ht="20.100000000000001" customHeight="1" thickBot="1" x14ac:dyDescent="0.25">
      <c r="B17" s="4" t="s">
        <v>28</v>
      </c>
      <c r="C17" s="19">
        <v>34</v>
      </c>
      <c r="D17" s="19">
        <v>53</v>
      </c>
      <c r="E17" s="19">
        <v>59</v>
      </c>
      <c r="F17" s="19">
        <v>10</v>
      </c>
      <c r="G17" s="19">
        <v>14</v>
      </c>
      <c r="H17" s="19">
        <v>14</v>
      </c>
      <c r="I17" s="19">
        <v>20</v>
      </c>
      <c r="J17" s="19">
        <v>34</v>
      </c>
      <c r="K17" s="19">
        <v>44</v>
      </c>
      <c r="L17" s="19">
        <v>4</v>
      </c>
      <c r="M17" s="19">
        <v>5</v>
      </c>
      <c r="N17" s="19">
        <v>1</v>
      </c>
    </row>
    <row r="18" spans="2:14" ht="20.100000000000001" customHeight="1" thickBot="1" x14ac:dyDescent="0.25">
      <c r="B18" s="4" t="s">
        <v>29</v>
      </c>
      <c r="C18" s="19">
        <v>56</v>
      </c>
      <c r="D18" s="19">
        <v>33</v>
      </c>
      <c r="E18" s="19">
        <v>178</v>
      </c>
      <c r="F18" s="19">
        <v>7</v>
      </c>
      <c r="G18" s="19">
        <v>4</v>
      </c>
      <c r="H18" s="19">
        <v>22</v>
      </c>
      <c r="I18" s="19">
        <v>38</v>
      </c>
      <c r="J18" s="19">
        <v>19</v>
      </c>
      <c r="K18" s="19">
        <v>146</v>
      </c>
      <c r="L18" s="19">
        <v>11</v>
      </c>
      <c r="M18" s="19">
        <v>10</v>
      </c>
      <c r="N18" s="19">
        <v>10</v>
      </c>
    </row>
    <row r="19" spans="2:14" ht="20.100000000000001" customHeight="1" thickBot="1" x14ac:dyDescent="0.25">
      <c r="B19" s="4" t="s">
        <v>30</v>
      </c>
      <c r="C19" s="19">
        <v>329</v>
      </c>
      <c r="D19" s="19">
        <v>316</v>
      </c>
      <c r="E19" s="19">
        <v>861</v>
      </c>
      <c r="F19" s="19">
        <v>79</v>
      </c>
      <c r="G19" s="19">
        <v>84</v>
      </c>
      <c r="H19" s="19">
        <v>149</v>
      </c>
      <c r="I19" s="19">
        <v>217</v>
      </c>
      <c r="J19" s="19">
        <v>210</v>
      </c>
      <c r="K19" s="19">
        <v>625</v>
      </c>
      <c r="L19" s="19">
        <v>33</v>
      </c>
      <c r="M19" s="19">
        <v>22</v>
      </c>
      <c r="N19" s="19">
        <v>87</v>
      </c>
    </row>
    <row r="20" spans="2:14" ht="20.100000000000001" customHeight="1" thickBot="1" x14ac:dyDescent="0.25">
      <c r="B20" s="4" t="s">
        <v>31</v>
      </c>
      <c r="C20" s="19">
        <v>172</v>
      </c>
      <c r="D20" s="19">
        <v>183</v>
      </c>
      <c r="E20" s="19">
        <v>289</v>
      </c>
      <c r="F20" s="19">
        <v>26</v>
      </c>
      <c r="G20" s="19">
        <v>39</v>
      </c>
      <c r="H20" s="19">
        <v>48</v>
      </c>
      <c r="I20" s="19">
        <v>128</v>
      </c>
      <c r="J20" s="19">
        <v>124</v>
      </c>
      <c r="K20" s="19">
        <v>216</v>
      </c>
      <c r="L20" s="19">
        <v>18</v>
      </c>
      <c r="M20" s="19">
        <v>20</v>
      </c>
      <c r="N20" s="19">
        <v>25</v>
      </c>
    </row>
    <row r="21" spans="2:14" ht="20.100000000000001" customHeight="1" thickBot="1" x14ac:dyDescent="0.25">
      <c r="B21" s="4" t="s">
        <v>32</v>
      </c>
      <c r="C21" s="19">
        <v>15</v>
      </c>
      <c r="D21" s="19">
        <v>12</v>
      </c>
      <c r="E21" s="19">
        <v>75</v>
      </c>
      <c r="F21" s="19">
        <v>2</v>
      </c>
      <c r="G21" s="19">
        <v>2</v>
      </c>
      <c r="H21" s="19">
        <v>9</v>
      </c>
      <c r="I21" s="19">
        <v>12</v>
      </c>
      <c r="J21" s="19">
        <v>10</v>
      </c>
      <c r="K21" s="19">
        <v>65</v>
      </c>
      <c r="L21" s="19">
        <v>1</v>
      </c>
      <c r="M21" s="19">
        <v>0</v>
      </c>
      <c r="N21" s="19">
        <v>1</v>
      </c>
    </row>
    <row r="22" spans="2:14" ht="20.100000000000001" customHeight="1" thickBot="1" x14ac:dyDescent="0.25">
      <c r="B22" s="4" t="s">
        <v>33</v>
      </c>
      <c r="C22" s="19">
        <v>57</v>
      </c>
      <c r="D22" s="19">
        <v>54</v>
      </c>
      <c r="E22" s="19">
        <v>172</v>
      </c>
      <c r="F22" s="19">
        <v>5</v>
      </c>
      <c r="G22" s="19">
        <v>15</v>
      </c>
      <c r="H22" s="19">
        <v>28</v>
      </c>
      <c r="I22" s="19">
        <v>52</v>
      </c>
      <c r="J22" s="19">
        <v>39</v>
      </c>
      <c r="K22" s="19">
        <v>141</v>
      </c>
      <c r="L22" s="19">
        <v>0</v>
      </c>
      <c r="M22" s="19">
        <v>0</v>
      </c>
      <c r="N22" s="19">
        <v>3</v>
      </c>
    </row>
    <row r="23" spans="2:14" ht="20.100000000000001" customHeight="1" thickBot="1" x14ac:dyDescent="0.25">
      <c r="B23" s="4" t="s">
        <v>34</v>
      </c>
      <c r="C23" s="19">
        <v>229</v>
      </c>
      <c r="D23" s="19">
        <v>212</v>
      </c>
      <c r="E23" s="19">
        <v>317</v>
      </c>
      <c r="F23" s="19">
        <v>29</v>
      </c>
      <c r="G23" s="19">
        <v>33</v>
      </c>
      <c r="H23" s="19">
        <v>33</v>
      </c>
      <c r="I23" s="19">
        <v>178</v>
      </c>
      <c r="J23" s="19">
        <v>161</v>
      </c>
      <c r="K23" s="19">
        <v>259</v>
      </c>
      <c r="L23" s="19">
        <v>22</v>
      </c>
      <c r="M23" s="19">
        <v>18</v>
      </c>
      <c r="N23" s="19">
        <v>25</v>
      </c>
    </row>
    <row r="24" spans="2:14" ht="20.100000000000001" customHeight="1" thickBot="1" x14ac:dyDescent="0.25">
      <c r="B24" s="4" t="s">
        <v>35</v>
      </c>
      <c r="C24" s="19">
        <v>70</v>
      </c>
      <c r="D24" s="19">
        <v>73</v>
      </c>
      <c r="E24" s="19">
        <v>99</v>
      </c>
      <c r="F24" s="19">
        <v>2</v>
      </c>
      <c r="G24" s="19">
        <v>3</v>
      </c>
      <c r="H24" s="19">
        <v>4</v>
      </c>
      <c r="I24" s="19">
        <v>15</v>
      </c>
      <c r="J24" s="19">
        <v>19</v>
      </c>
      <c r="K24" s="19">
        <v>86</v>
      </c>
      <c r="L24" s="19">
        <v>53</v>
      </c>
      <c r="M24" s="19">
        <v>51</v>
      </c>
      <c r="N24" s="19">
        <v>9</v>
      </c>
    </row>
    <row r="25" spans="2:14" ht="20.100000000000001" customHeight="1" thickBot="1" x14ac:dyDescent="0.25">
      <c r="B25" s="4" t="s">
        <v>36</v>
      </c>
      <c r="C25" s="19">
        <v>23</v>
      </c>
      <c r="D25" s="19">
        <v>29</v>
      </c>
      <c r="E25" s="19">
        <v>17</v>
      </c>
      <c r="F25" s="19">
        <v>10</v>
      </c>
      <c r="G25" s="19">
        <v>10</v>
      </c>
      <c r="H25" s="19">
        <v>5</v>
      </c>
      <c r="I25" s="19">
        <v>11</v>
      </c>
      <c r="J25" s="19">
        <v>16</v>
      </c>
      <c r="K25" s="19">
        <v>12</v>
      </c>
      <c r="L25" s="19">
        <v>2</v>
      </c>
      <c r="M25" s="19">
        <v>3</v>
      </c>
      <c r="N25" s="19">
        <v>0</v>
      </c>
    </row>
    <row r="26" spans="2:14" ht="20.100000000000001" customHeight="1" thickBot="1" x14ac:dyDescent="0.25">
      <c r="B26" s="5" t="s">
        <v>37</v>
      </c>
      <c r="C26" s="19">
        <v>49</v>
      </c>
      <c r="D26" s="19">
        <v>36</v>
      </c>
      <c r="E26" s="19">
        <v>84</v>
      </c>
      <c r="F26" s="19">
        <v>5</v>
      </c>
      <c r="G26" s="19">
        <v>3</v>
      </c>
      <c r="H26" s="19">
        <v>8</v>
      </c>
      <c r="I26" s="19">
        <v>42</v>
      </c>
      <c r="J26" s="19">
        <v>33</v>
      </c>
      <c r="K26" s="19">
        <v>69</v>
      </c>
      <c r="L26" s="19">
        <v>2</v>
      </c>
      <c r="M26" s="19">
        <v>0</v>
      </c>
      <c r="N26" s="19">
        <v>7</v>
      </c>
    </row>
    <row r="27" spans="2:14" ht="20.100000000000001" customHeight="1" thickBot="1" x14ac:dyDescent="0.25">
      <c r="B27" s="6" t="s">
        <v>38</v>
      </c>
      <c r="C27" s="20">
        <v>8</v>
      </c>
      <c r="D27" s="20">
        <v>6</v>
      </c>
      <c r="E27" s="20">
        <v>21</v>
      </c>
      <c r="F27" s="20">
        <v>0</v>
      </c>
      <c r="G27" s="20">
        <v>0</v>
      </c>
      <c r="H27" s="20">
        <v>0</v>
      </c>
      <c r="I27" s="20">
        <v>8</v>
      </c>
      <c r="J27" s="20">
        <v>6</v>
      </c>
      <c r="K27" s="20">
        <v>21</v>
      </c>
      <c r="L27" s="20">
        <v>0</v>
      </c>
      <c r="M27" s="20">
        <v>0</v>
      </c>
      <c r="N27" s="20">
        <v>0</v>
      </c>
    </row>
    <row r="28" spans="2:14" ht="20.100000000000001" customHeight="1" thickBot="1" x14ac:dyDescent="0.25">
      <c r="B28" s="7" t="s">
        <v>39</v>
      </c>
      <c r="C28" s="9">
        <f>SUM(C11:C27)</f>
        <v>1493</v>
      </c>
      <c r="D28" s="9">
        <f t="shared" ref="D28:N28" si="0">SUM(D11:D27)</f>
        <v>1490</v>
      </c>
      <c r="E28" s="9">
        <f t="shared" si="0"/>
        <v>2909</v>
      </c>
      <c r="F28" s="9">
        <f t="shared" si="0"/>
        <v>253</v>
      </c>
      <c r="G28" s="9">
        <f t="shared" si="0"/>
        <v>289</v>
      </c>
      <c r="H28" s="9">
        <f t="shared" si="0"/>
        <v>393</v>
      </c>
      <c r="I28" s="9">
        <f t="shared" si="0"/>
        <v>1072</v>
      </c>
      <c r="J28" s="9">
        <f t="shared" si="0"/>
        <v>1026</v>
      </c>
      <c r="K28" s="9">
        <f t="shared" si="0"/>
        <v>2308</v>
      </c>
      <c r="L28" s="9">
        <f t="shared" si="0"/>
        <v>168</v>
      </c>
      <c r="M28" s="9">
        <f t="shared" si="0"/>
        <v>175</v>
      </c>
      <c r="N28" s="9">
        <f t="shared" si="0"/>
        <v>208</v>
      </c>
    </row>
    <row r="29" spans="2:14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68"/>
      <c r="C9" s="66" t="s">
        <v>104</v>
      </c>
      <c r="D9" s="59"/>
      <c r="E9" s="67"/>
      <c r="F9" s="66" t="s">
        <v>105</v>
      </c>
      <c r="G9" s="59"/>
      <c r="H9" s="59"/>
      <c r="I9" s="66" t="s">
        <v>106</v>
      </c>
      <c r="J9" s="59"/>
      <c r="K9" s="59"/>
      <c r="L9" s="66" t="s">
        <v>265</v>
      </c>
      <c r="M9" s="59"/>
      <c r="N9" s="59"/>
      <c r="O9" s="66" t="s">
        <v>107</v>
      </c>
      <c r="P9" s="59"/>
      <c r="Q9" s="59"/>
      <c r="R9" s="66" t="s">
        <v>108</v>
      </c>
      <c r="S9" s="59"/>
      <c r="T9" s="59"/>
      <c r="U9" s="66" t="s">
        <v>109</v>
      </c>
      <c r="V9" s="59"/>
      <c r="W9" s="59"/>
      <c r="X9" s="66" t="s">
        <v>110</v>
      </c>
      <c r="Y9" s="59"/>
      <c r="Z9" s="59"/>
      <c r="AA9" s="66" t="s">
        <v>111</v>
      </c>
      <c r="AB9" s="59"/>
      <c r="AC9" s="59"/>
      <c r="AD9" s="66" t="s">
        <v>112</v>
      </c>
      <c r="AE9" s="59"/>
      <c r="AF9" s="59"/>
      <c r="AG9" s="66" t="s">
        <v>113</v>
      </c>
      <c r="AH9" s="59"/>
      <c r="AI9" s="59"/>
    </row>
    <row r="10" spans="2:35" ht="42.75" customHeight="1" thickBot="1" x14ac:dyDescent="0.25">
      <c r="B10" s="68"/>
      <c r="C10" s="8" t="s">
        <v>114</v>
      </c>
      <c r="D10" s="8" t="s">
        <v>50</v>
      </c>
      <c r="E10" s="8" t="s">
        <v>51</v>
      </c>
      <c r="F10" s="8" t="s">
        <v>115</v>
      </c>
      <c r="G10" s="8" t="s">
        <v>50</v>
      </c>
      <c r="H10" s="8" t="s">
        <v>51</v>
      </c>
      <c r="I10" s="8" t="s">
        <v>115</v>
      </c>
      <c r="J10" s="8" t="s">
        <v>50</v>
      </c>
      <c r="K10" s="8" t="s">
        <v>51</v>
      </c>
      <c r="L10" s="8" t="s">
        <v>115</v>
      </c>
      <c r="M10" s="8" t="s">
        <v>50</v>
      </c>
      <c r="N10" s="8" t="s">
        <v>51</v>
      </c>
      <c r="O10" s="8" t="s">
        <v>115</v>
      </c>
      <c r="P10" s="8" t="s">
        <v>50</v>
      </c>
      <c r="Q10" s="8" t="s">
        <v>51</v>
      </c>
      <c r="R10" s="8" t="s">
        <v>115</v>
      </c>
      <c r="S10" s="8" t="s">
        <v>50</v>
      </c>
      <c r="T10" s="8" t="s">
        <v>51</v>
      </c>
      <c r="U10" s="8" t="s">
        <v>115</v>
      </c>
      <c r="V10" s="8" t="s">
        <v>50</v>
      </c>
      <c r="W10" s="8" t="s">
        <v>51</v>
      </c>
      <c r="X10" s="8" t="s">
        <v>115</v>
      </c>
      <c r="Y10" s="8" t="s">
        <v>50</v>
      </c>
      <c r="Z10" s="8" t="s">
        <v>51</v>
      </c>
      <c r="AA10" s="8" t="s">
        <v>115</v>
      </c>
      <c r="AB10" s="8" t="s">
        <v>50</v>
      </c>
      <c r="AC10" s="8" t="s">
        <v>51</v>
      </c>
      <c r="AD10" s="8" t="s">
        <v>115</v>
      </c>
      <c r="AE10" s="8" t="s">
        <v>50</v>
      </c>
      <c r="AF10" s="8" t="s">
        <v>51</v>
      </c>
      <c r="AG10" s="8" t="s">
        <v>115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8">
        <v>437</v>
      </c>
      <c r="D11" s="18">
        <v>418</v>
      </c>
      <c r="E11" s="18">
        <v>147</v>
      </c>
      <c r="F11" s="18">
        <v>436</v>
      </c>
      <c r="G11" s="18">
        <v>417</v>
      </c>
      <c r="H11" s="18">
        <v>143</v>
      </c>
      <c r="I11" s="18">
        <v>1</v>
      </c>
      <c r="J11" s="18">
        <v>1</v>
      </c>
      <c r="K11" s="18">
        <v>4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60</v>
      </c>
      <c r="V11" s="18">
        <v>67</v>
      </c>
      <c r="W11" s="18">
        <v>15</v>
      </c>
      <c r="X11" s="18">
        <v>60</v>
      </c>
      <c r="Y11" s="18">
        <v>67</v>
      </c>
      <c r="Z11" s="18">
        <v>15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23</v>
      </c>
      <c r="C12" s="19">
        <v>181</v>
      </c>
      <c r="D12" s="19">
        <v>204</v>
      </c>
      <c r="E12" s="19">
        <v>33</v>
      </c>
      <c r="F12" s="19">
        <v>181</v>
      </c>
      <c r="G12" s="19">
        <v>204</v>
      </c>
      <c r="H12" s="19">
        <v>33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10</v>
      </c>
      <c r="V12" s="19">
        <v>10</v>
      </c>
      <c r="W12" s="19">
        <v>0</v>
      </c>
      <c r="X12" s="19">
        <v>9</v>
      </c>
      <c r="Y12" s="19">
        <v>9</v>
      </c>
      <c r="Z12" s="19">
        <v>0</v>
      </c>
      <c r="AA12" s="19">
        <v>0</v>
      </c>
      <c r="AB12" s="19">
        <v>0</v>
      </c>
      <c r="AC12" s="19">
        <v>0</v>
      </c>
      <c r="AD12" s="19">
        <v>1</v>
      </c>
      <c r="AE12" s="19">
        <v>1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24</v>
      </c>
      <c r="C13" s="19">
        <v>144</v>
      </c>
      <c r="D13" s="19">
        <v>144</v>
      </c>
      <c r="E13" s="19">
        <v>25</v>
      </c>
      <c r="F13" s="19">
        <v>144</v>
      </c>
      <c r="G13" s="19">
        <v>144</v>
      </c>
      <c r="H13" s="19">
        <v>25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10</v>
      </c>
      <c r="V13" s="19">
        <v>12</v>
      </c>
      <c r="W13" s="19">
        <v>0</v>
      </c>
      <c r="X13" s="19">
        <v>10</v>
      </c>
      <c r="Y13" s="19">
        <v>12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25</v>
      </c>
      <c r="C14" s="19">
        <v>108</v>
      </c>
      <c r="D14" s="19">
        <v>112</v>
      </c>
      <c r="E14" s="19">
        <v>39</v>
      </c>
      <c r="F14" s="19">
        <v>108</v>
      </c>
      <c r="G14" s="19">
        <v>112</v>
      </c>
      <c r="H14" s="19">
        <v>39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13</v>
      </c>
      <c r="V14" s="19">
        <v>16</v>
      </c>
      <c r="W14" s="19">
        <v>0</v>
      </c>
      <c r="X14" s="19">
        <v>13</v>
      </c>
      <c r="Y14" s="19">
        <v>16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26</v>
      </c>
      <c r="C15" s="19">
        <v>174</v>
      </c>
      <c r="D15" s="19">
        <v>152</v>
      </c>
      <c r="E15" s="19">
        <v>60</v>
      </c>
      <c r="F15" s="19">
        <v>174</v>
      </c>
      <c r="G15" s="19">
        <v>152</v>
      </c>
      <c r="H15" s="19">
        <v>60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43</v>
      </c>
      <c r="V15" s="19">
        <v>34</v>
      </c>
      <c r="W15" s="19">
        <v>23</v>
      </c>
      <c r="X15" s="19">
        <v>43</v>
      </c>
      <c r="Y15" s="19">
        <v>34</v>
      </c>
      <c r="Z15" s="19">
        <v>23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27</v>
      </c>
      <c r="C16" s="19">
        <v>65</v>
      </c>
      <c r="D16" s="19">
        <v>18</v>
      </c>
      <c r="E16" s="19">
        <v>56</v>
      </c>
      <c r="F16" s="19">
        <v>65</v>
      </c>
      <c r="G16" s="19">
        <v>18</v>
      </c>
      <c r="H16" s="19">
        <v>56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2</v>
      </c>
      <c r="V16" s="19">
        <v>2</v>
      </c>
      <c r="W16" s="19">
        <v>0</v>
      </c>
      <c r="X16" s="19">
        <v>2</v>
      </c>
      <c r="Y16" s="19">
        <v>2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28</v>
      </c>
      <c r="C17" s="19">
        <v>156</v>
      </c>
      <c r="D17" s="19">
        <v>151</v>
      </c>
      <c r="E17" s="19">
        <v>87</v>
      </c>
      <c r="F17" s="19">
        <v>151</v>
      </c>
      <c r="G17" s="19">
        <v>147</v>
      </c>
      <c r="H17" s="19">
        <v>84</v>
      </c>
      <c r="I17" s="19">
        <v>5</v>
      </c>
      <c r="J17" s="19">
        <v>4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33</v>
      </c>
      <c r="V17" s="19">
        <v>24</v>
      </c>
      <c r="W17" s="19">
        <v>13</v>
      </c>
      <c r="X17" s="19">
        <v>33</v>
      </c>
      <c r="Y17" s="19">
        <v>24</v>
      </c>
      <c r="Z17" s="19">
        <v>13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29</v>
      </c>
      <c r="C18" s="19">
        <v>138</v>
      </c>
      <c r="D18" s="19">
        <v>117</v>
      </c>
      <c r="E18" s="19">
        <v>166</v>
      </c>
      <c r="F18" s="19">
        <v>138</v>
      </c>
      <c r="G18" s="19">
        <v>117</v>
      </c>
      <c r="H18" s="19">
        <v>166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26</v>
      </c>
      <c r="V18" s="19">
        <v>27</v>
      </c>
      <c r="W18" s="19">
        <v>46</v>
      </c>
      <c r="X18" s="19">
        <v>26</v>
      </c>
      <c r="Y18" s="19">
        <v>27</v>
      </c>
      <c r="Z18" s="19">
        <v>46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30</v>
      </c>
      <c r="C19" s="19">
        <v>416</v>
      </c>
      <c r="D19" s="19">
        <v>428</v>
      </c>
      <c r="E19" s="19">
        <v>174</v>
      </c>
      <c r="F19" s="19">
        <v>412</v>
      </c>
      <c r="G19" s="19">
        <v>428</v>
      </c>
      <c r="H19" s="19">
        <v>166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4</v>
      </c>
      <c r="R19" s="19">
        <v>4</v>
      </c>
      <c r="S19" s="19">
        <v>0</v>
      </c>
      <c r="T19" s="19">
        <v>4</v>
      </c>
      <c r="U19" s="19">
        <v>72</v>
      </c>
      <c r="V19" s="19">
        <v>77</v>
      </c>
      <c r="W19" s="19">
        <v>102</v>
      </c>
      <c r="X19" s="19">
        <v>72</v>
      </c>
      <c r="Y19" s="19">
        <v>77</v>
      </c>
      <c r="Z19" s="19">
        <v>102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31</v>
      </c>
      <c r="C20" s="19">
        <v>214</v>
      </c>
      <c r="D20" s="19">
        <v>208</v>
      </c>
      <c r="E20" s="19">
        <v>51</v>
      </c>
      <c r="F20" s="19">
        <v>209</v>
      </c>
      <c r="G20" s="19">
        <v>203</v>
      </c>
      <c r="H20" s="19">
        <v>51</v>
      </c>
      <c r="I20" s="19">
        <v>4</v>
      </c>
      <c r="J20" s="19">
        <v>4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19">
        <v>1</v>
      </c>
      <c r="Q20" s="19">
        <v>0</v>
      </c>
      <c r="R20" s="19">
        <v>0</v>
      </c>
      <c r="S20" s="19">
        <v>0</v>
      </c>
      <c r="T20" s="19">
        <v>0</v>
      </c>
      <c r="U20" s="19">
        <v>66</v>
      </c>
      <c r="V20" s="19">
        <v>68</v>
      </c>
      <c r="W20" s="19">
        <v>7</v>
      </c>
      <c r="X20" s="19">
        <v>66</v>
      </c>
      <c r="Y20" s="19">
        <v>68</v>
      </c>
      <c r="Z20" s="19">
        <v>7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32</v>
      </c>
      <c r="C21" s="19">
        <v>45</v>
      </c>
      <c r="D21" s="19">
        <v>44</v>
      </c>
      <c r="E21" s="19">
        <v>8</v>
      </c>
      <c r="F21" s="19">
        <v>45</v>
      </c>
      <c r="G21" s="19">
        <v>44</v>
      </c>
      <c r="H21" s="19">
        <v>8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5</v>
      </c>
      <c r="V21" s="19">
        <v>5</v>
      </c>
      <c r="W21" s="19">
        <v>0</v>
      </c>
      <c r="X21" s="19">
        <v>5</v>
      </c>
      <c r="Y21" s="19">
        <v>5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33</v>
      </c>
      <c r="C22" s="19">
        <v>166</v>
      </c>
      <c r="D22" s="19">
        <v>139</v>
      </c>
      <c r="E22" s="19">
        <v>51</v>
      </c>
      <c r="F22" s="19">
        <v>146</v>
      </c>
      <c r="G22" s="19">
        <v>119</v>
      </c>
      <c r="H22" s="19">
        <v>50</v>
      </c>
      <c r="I22" s="19">
        <v>20</v>
      </c>
      <c r="J22" s="19">
        <v>20</v>
      </c>
      <c r="K22" s="19">
        <v>1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26</v>
      </c>
      <c r="V22" s="19">
        <v>25</v>
      </c>
      <c r="W22" s="19">
        <v>8</v>
      </c>
      <c r="X22" s="19">
        <v>26</v>
      </c>
      <c r="Y22" s="19">
        <v>25</v>
      </c>
      <c r="Z22" s="19">
        <v>8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34</v>
      </c>
      <c r="C23" s="19">
        <v>350</v>
      </c>
      <c r="D23" s="19">
        <v>364</v>
      </c>
      <c r="E23" s="19">
        <v>119</v>
      </c>
      <c r="F23" s="19">
        <v>344</v>
      </c>
      <c r="G23" s="19">
        <v>356</v>
      </c>
      <c r="H23" s="19">
        <v>119</v>
      </c>
      <c r="I23" s="19">
        <v>4</v>
      </c>
      <c r="J23" s="19">
        <v>4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2</v>
      </c>
      <c r="S23" s="19">
        <v>4</v>
      </c>
      <c r="T23" s="19">
        <v>0</v>
      </c>
      <c r="U23" s="19">
        <v>50</v>
      </c>
      <c r="V23" s="19">
        <v>49</v>
      </c>
      <c r="W23" s="19">
        <v>8</v>
      </c>
      <c r="X23" s="19">
        <v>50</v>
      </c>
      <c r="Y23" s="19">
        <v>49</v>
      </c>
      <c r="Z23" s="19">
        <v>8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35</v>
      </c>
      <c r="C24" s="19">
        <v>59</v>
      </c>
      <c r="D24" s="19">
        <v>61</v>
      </c>
      <c r="E24" s="19">
        <v>99</v>
      </c>
      <c r="F24" s="19">
        <v>58</v>
      </c>
      <c r="G24" s="19">
        <v>60</v>
      </c>
      <c r="H24" s="19">
        <v>99</v>
      </c>
      <c r="I24" s="19">
        <v>1</v>
      </c>
      <c r="J24" s="19">
        <v>1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1</v>
      </c>
      <c r="V24" s="19">
        <v>6</v>
      </c>
      <c r="W24" s="19">
        <v>1</v>
      </c>
      <c r="X24" s="19">
        <v>1</v>
      </c>
      <c r="Y24" s="19">
        <v>6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1</v>
      </c>
    </row>
    <row r="25" spans="2:35" ht="20.100000000000001" customHeight="1" thickBot="1" x14ac:dyDescent="0.25">
      <c r="B25" s="4" t="s">
        <v>36</v>
      </c>
      <c r="C25" s="19">
        <v>109</v>
      </c>
      <c r="D25" s="19">
        <v>109</v>
      </c>
      <c r="E25" s="19">
        <v>12</v>
      </c>
      <c r="F25" s="19">
        <v>109</v>
      </c>
      <c r="G25" s="19">
        <v>109</v>
      </c>
      <c r="H25" s="19">
        <v>12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5</v>
      </c>
      <c r="V25" s="19">
        <v>5</v>
      </c>
      <c r="W25" s="19">
        <v>1</v>
      </c>
      <c r="X25" s="19">
        <v>5</v>
      </c>
      <c r="Y25" s="19">
        <v>5</v>
      </c>
      <c r="Z25" s="19">
        <v>1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37</v>
      </c>
      <c r="C26" s="19">
        <v>146</v>
      </c>
      <c r="D26" s="19">
        <v>131</v>
      </c>
      <c r="E26" s="19">
        <v>21</v>
      </c>
      <c r="F26" s="19">
        <v>146</v>
      </c>
      <c r="G26" s="19">
        <v>131</v>
      </c>
      <c r="H26" s="19">
        <v>21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15</v>
      </c>
      <c r="V26" s="19">
        <v>15</v>
      </c>
      <c r="W26" s="19">
        <v>0</v>
      </c>
      <c r="X26" s="19">
        <v>15</v>
      </c>
      <c r="Y26" s="19">
        <v>15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2:35" ht="20.100000000000001" customHeight="1" thickBot="1" x14ac:dyDescent="0.25">
      <c r="B27" s="6" t="s">
        <v>38</v>
      </c>
      <c r="C27" s="20">
        <v>23</v>
      </c>
      <c r="D27" s="20">
        <v>41</v>
      </c>
      <c r="E27" s="20">
        <v>5</v>
      </c>
      <c r="F27" s="20">
        <v>23</v>
      </c>
      <c r="G27" s="20">
        <v>41</v>
      </c>
      <c r="H27" s="20">
        <v>5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12</v>
      </c>
      <c r="V27" s="20">
        <v>8</v>
      </c>
      <c r="W27" s="20">
        <v>4</v>
      </c>
      <c r="X27" s="20">
        <v>12</v>
      </c>
      <c r="Y27" s="20">
        <v>8</v>
      </c>
      <c r="Z27" s="20">
        <v>4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</row>
    <row r="28" spans="2:35" ht="20.100000000000001" customHeight="1" thickBot="1" x14ac:dyDescent="0.25">
      <c r="B28" s="7" t="s">
        <v>39</v>
      </c>
      <c r="C28" s="9">
        <f>SUM(C11:C27)</f>
        <v>2931</v>
      </c>
      <c r="D28" s="9">
        <f t="shared" ref="D28:AI28" si="0">SUM(D11:D27)</f>
        <v>2841</v>
      </c>
      <c r="E28" s="9">
        <f t="shared" si="0"/>
        <v>1153</v>
      </c>
      <c r="F28" s="9">
        <f t="shared" si="0"/>
        <v>2889</v>
      </c>
      <c r="G28" s="9">
        <f t="shared" si="0"/>
        <v>2802</v>
      </c>
      <c r="H28" s="9">
        <f t="shared" si="0"/>
        <v>1137</v>
      </c>
      <c r="I28" s="9">
        <f t="shared" si="0"/>
        <v>35</v>
      </c>
      <c r="J28" s="9">
        <f t="shared" si="0"/>
        <v>34</v>
      </c>
      <c r="K28" s="9">
        <f t="shared" si="0"/>
        <v>8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1</v>
      </c>
      <c r="P28" s="9">
        <f t="shared" si="0"/>
        <v>1</v>
      </c>
      <c r="Q28" s="9">
        <f t="shared" si="0"/>
        <v>4</v>
      </c>
      <c r="R28" s="9">
        <f t="shared" si="0"/>
        <v>6</v>
      </c>
      <c r="S28" s="9">
        <f t="shared" si="0"/>
        <v>4</v>
      </c>
      <c r="T28" s="9">
        <f t="shared" si="0"/>
        <v>4</v>
      </c>
      <c r="U28" s="9">
        <f t="shared" si="0"/>
        <v>449</v>
      </c>
      <c r="V28" s="9">
        <f t="shared" si="0"/>
        <v>450</v>
      </c>
      <c r="W28" s="9">
        <f t="shared" si="0"/>
        <v>228</v>
      </c>
      <c r="X28" s="9">
        <f t="shared" si="0"/>
        <v>448</v>
      </c>
      <c r="Y28" s="9">
        <f t="shared" si="0"/>
        <v>449</v>
      </c>
      <c r="Z28" s="9">
        <f t="shared" si="0"/>
        <v>227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1</v>
      </c>
      <c r="AE28" s="9">
        <f t="shared" si="0"/>
        <v>1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1</v>
      </c>
    </row>
    <row r="29" spans="2:35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66" t="s">
        <v>237</v>
      </c>
      <c r="D9" s="59"/>
      <c r="E9" s="59"/>
      <c r="F9" s="67"/>
      <c r="G9" s="66" t="s">
        <v>233</v>
      </c>
      <c r="H9" s="59"/>
      <c r="I9" s="59"/>
      <c r="J9" s="73"/>
      <c r="K9" s="66" t="s">
        <v>234</v>
      </c>
      <c r="L9" s="59"/>
      <c r="M9" s="59"/>
      <c r="N9" s="73"/>
      <c r="O9" s="66" t="s">
        <v>235</v>
      </c>
      <c r="P9" s="59"/>
      <c r="Q9" s="59"/>
      <c r="R9" s="73"/>
      <c r="S9" s="66" t="s">
        <v>236</v>
      </c>
      <c r="T9" s="59"/>
      <c r="U9" s="59"/>
      <c r="V9" s="59"/>
      <c r="W9" s="59"/>
    </row>
    <row r="10" spans="2:23" ht="28.5" customHeight="1" thickBot="1" x14ac:dyDescent="0.25">
      <c r="B10" s="10"/>
      <c r="C10" s="70" t="s">
        <v>116</v>
      </c>
      <c r="D10" s="72" t="s">
        <v>117</v>
      </c>
      <c r="E10" s="72"/>
      <c r="F10" s="69" t="s">
        <v>118</v>
      </c>
      <c r="G10" s="70" t="s">
        <v>116</v>
      </c>
      <c r="H10" s="72" t="s">
        <v>117</v>
      </c>
      <c r="I10" s="72"/>
      <c r="J10" s="69" t="s">
        <v>118</v>
      </c>
      <c r="K10" s="70" t="s">
        <v>116</v>
      </c>
      <c r="L10" s="72" t="s">
        <v>117</v>
      </c>
      <c r="M10" s="72"/>
      <c r="N10" s="69" t="s">
        <v>118</v>
      </c>
      <c r="O10" s="70" t="s">
        <v>116</v>
      </c>
      <c r="P10" s="72" t="s">
        <v>117</v>
      </c>
      <c r="Q10" s="72"/>
      <c r="R10" s="69" t="s">
        <v>118</v>
      </c>
      <c r="S10" s="70" t="s">
        <v>119</v>
      </c>
      <c r="T10" s="72" t="s">
        <v>120</v>
      </c>
      <c r="U10" s="72"/>
      <c r="V10" s="69" t="s">
        <v>121</v>
      </c>
      <c r="W10" s="70" t="s">
        <v>122</v>
      </c>
    </row>
    <row r="11" spans="2:23" ht="28.5" customHeight="1" thickBot="1" x14ac:dyDescent="0.25">
      <c r="B11" s="11"/>
      <c r="C11" s="71"/>
      <c r="D11" s="22" t="s">
        <v>123</v>
      </c>
      <c r="E11" s="22" t="s">
        <v>124</v>
      </c>
      <c r="F11" s="64"/>
      <c r="G11" s="71"/>
      <c r="H11" s="22" t="s">
        <v>123</v>
      </c>
      <c r="I11" s="22" t="s">
        <v>124</v>
      </c>
      <c r="J11" s="64"/>
      <c r="K11" s="71"/>
      <c r="L11" s="22" t="s">
        <v>123</v>
      </c>
      <c r="M11" s="22" t="s">
        <v>124</v>
      </c>
      <c r="N11" s="64"/>
      <c r="O11" s="71"/>
      <c r="P11" s="22" t="s">
        <v>123</v>
      </c>
      <c r="Q11" s="22" t="s">
        <v>124</v>
      </c>
      <c r="R11" s="64"/>
      <c r="S11" s="71"/>
      <c r="T11" s="22" t="s">
        <v>125</v>
      </c>
      <c r="U11" s="22" t="s">
        <v>126</v>
      </c>
      <c r="V11" s="64"/>
      <c r="W11" s="71"/>
    </row>
    <row r="12" spans="2:23" ht="20.100000000000001" customHeight="1" thickBot="1" x14ac:dyDescent="0.25">
      <c r="B12" s="3" t="s">
        <v>22</v>
      </c>
      <c r="C12" s="18">
        <v>456</v>
      </c>
      <c r="D12" s="18">
        <v>13</v>
      </c>
      <c r="E12" s="18">
        <v>68</v>
      </c>
      <c r="F12" s="18">
        <v>537</v>
      </c>
      <c r="G12" s="18">
        <v>199</v>
      </c>
      <c r="H12" s="18">
        <v>3</v>
      </c>
      <c r="I12" s="18">
        <v>8</v>
      </c>
      <c r="J12" s="18">
        <v>210</v>
      </c>
      <c r="K12" s="18">
        <v>257</v>
      </c>
      <c r="L12" s="18">
        <v>10</v>
      </c>
      <c r="M12" s="18">
        <v>60</v>
      </c>
      <c r="N12" s="18">
        <v>327</v>
      </c>
      <c r="O12" s="18">
        <v>0</v>
      </c>
      <c r="P12" s="18">
        <v>0</v>
      </c>
      <c r="Q12" s="18">
        <v>0</v>
      </c>
      <c r="R12" s="18">
        <v>0</v>
      </c>
      <c r="S12" s="18">
        <v>827</v>
      </c>
      <c r="T12" s="18">
        <v>145</v>
      </c>
      <c r="U12" s="18">
        <v>96</v>
      </c>
      <c r="V12" s="18">
        <v>67</v>
      </c>
      <c r="W12" s="18">
        <v>1135</v>
      </c>
    </row>
    <row r="13" spans="2:23" ht="20.100000000000001" customHeight="1" thickBot="1" x14ac:dyDescent="0.25">
      <c r="B13" s="4" t="s">
        <v>23</v>
      </c>
      <c r="C13" s="19">
        <v>77</v>
      </c>
      <c r="D13" s="19">
        <v>2</v>
      </c>
      <c r="E13" s="19">
        <v>1</v>
      </c>
      <c r="F13" s="19">
        <v>80</v>
      </c>
      <c r="G13" s="19">
        <v>63</v>
      </c>
      <c r="H13" s="19">
        <v>0</v>
      </c>
      <c r="I13" s="19">
        <v>0</v>
      </c>
      <c r="J13" s="19">
        <v>63</v>
      </c>
      <c r="K13" s="19">
        <v>14</v>
      </c>
      <c r="L13" s="19">
        <v>2</v>
      </c>
      <c r="M13" s="19">
        <v>1</v>
      </c>
      <c r="N13" s="19">
        <v>17</v>
      </c>
      <c r="O13" s="19">
        <v>0</v>
      </c>
      <c r="P13" s="19">
        <v>0</v>
      </c>
      <c r="Q13" s="19">
        <v>0</v>
      </c>
      <c r="R13" s="19">
        <v>0</v>
      </c>
      <c r="S13" s="19">
        <v>83</v>
      </c>
      <c r="T13" s="19">
        <v>18</v>
      </c>
      <c r="U13" s="19">
        <v>8</v>
      </c>
      <c r="V13" s="19">
        <v>7</v>
      </c>
      <c r="W13" s="19">
        <v>116</v>
      </c>
    </row>
    <row r="14" spans="2:23" ht="20.100000000000001" customHeight="1" thickBot="1" x14ac:dyDescent="0.25">
      <c r="B14" s="4" t="s">
        <v>24</v>
      </c>
      <c r="C14" s="19">
        <v>22</v>
      </c>
      <c r="D14" s="19">
        <v>0</v>
      </c>
      <c r="E14" s="19">
        <v>0</v>
      </c>
      <c r="F14" s="19">
        <v>22</v>
      </c>
      <c r="G14" s="19">
        <v>11</v>
      </c>
      <c r="H14" s="19">
        <v>0</v>
      </c>
      <c r="I14" s="19">
        <v>0</v>
      </c>
      <c r="J14" s="19">
        <v>11</v>
      </c>
      <c r="K14" s="19">
        <v>11</v>
      </c>
      <c r="L14" s="19">
        <v>0</v>
      </c>
      <c r="M14" s="19">
        <v>0</v>
      </c>
      <c r="N14" s="19">
        <v>11</v>
      </c>
      <c r="O14" s="19">
        <v>0</v>
      </c>
      <c r="P14" s="19">
        <v>0</v>
      </c>
      <c r="Q14" s="19">
        <v>0</v>
      </c>
      <c r="R14" s="19">
        <v>0</v>
      </c>
      <c r="S14" s="19">
        <v>124</v>
      </c>
      <c r="T14" s="19">
        <v>4</v>
      </c>
      <c r="U14" s="19">
        <v>2</v>
      </c>
      <c r="V14" s="19">
        <v>10</v>
      </c>
      <c r="W14" s="19">
        <v>140</v>
      </c>
    </row>
    <row r="15" spans="2:23" ht="20.100000000000001" customHeight="1" thickBot="1" x14ac:dyDescent="0.25">
      <c r="B15" s="4" t="s">
        <v>25</v>
      </c>
      <c r="C15" s="19">
        <v>60</v>
      </c>
      <c r="D15" s="19">
        <v>5</v>
      </c>
      <c r="E15" s="19">
        <v>8</v>
      </c>
      <c r="F15" s="19">
        <v>73</v>
      </c>
      <c r="G15" s="19">
        <v>27</v>
      </c>
      <c r="H15" s="19">
        <v>0</v>
      </c>
      <c r="I15" s="19">
        <v>2</v>
      </c>
      <c r="J15" s="19">
        <v>29</v>
      </c>
      <c r="K15" s="19">
        <v>33</v>
      </c>
      <c r="L15" s="19">
        <v>5</v>
      </c>
      <c r="M15" s="19">
        <v>6</v>
      </c>
      <c r="N15" s="19">
        <v>44</v>
      </c>
      <c r="O15" s="19">
        <v>0</v>
      </c>
      <c r="P15" s="19">
        <v>0</v>
      </c>
      <c r="Q15" s="19">
        <v>0</v>
      </c>
      <c r="R15" s="19">
        <v>0</v>
      </c>
      <c r="S15" s="19">
        <v>146</v>
      </c>
      <c r="T15" s="19">
        <v>27</v>
      </c>
      <c r="U15" s="19">
        <v>32</v>
      </c>
      <c r="V15" s="19">
        <v>4</v>
      </c>
      <c r="W15" s="19">
        <v>209</v>
      </c>
    </row>
    <row r="16" spans="2:23" ht="20.100000000000001" customHeight="1" thickBot="1" x14ac:dyDescent="0.25">
      <c r="B16" s="4" t="s">
        <v>26</v>
      </c>
      <c r="C16" s="19">
        <v>183</v>
      </c>
      <c r="D16" s="19">
        <v>9</v>
      </c>
      <c r="E16" s="19">
        <v>9</v>
      </c>
      <c r="F16" s="19">
        <v>201</v>
      </c>
      <c r="G16" s="19">
        <v>119</v>
      </c>
      <c r="H16" s="19">
        <v>2</v>
      </c>
      <c r="I16" s="19">
        <v>7</v>
      </c>
      <c r="J16" s="19">
        <v>128</v>
      </c>
      <c r="K16" s="19">
        <v>64</v>
      </c>
      <c r="L16" s="19">
        <v>7</v>
      </c>
      <c r="M16" s="19">
        <v>2</v>
      </c>
      <c r="N16" s="19">
        <v>73</v>
      </c>
      <c r="O16" s="19">
        <v>0</v>
      </c>
      <c r="P16" s="19">
        <v>0</v>
      </c>
      <c r="Q16" s="19">
        <v>0</v>
      </c>
      <c r="R16" s="19">
        <v>0</v>
      </c>
      <c r="S16" s="19">
        <v>290</v>
      </c>
      <c r="T16" s="19">
        <v>77</v>
      </c>
      <c r="U16" s="19">
        <v>44</v>
      </c>
      <c r="V16" s="19">
        <v>39</v>
      </c>
      <c r="W16" s="19">
        <v>450</v>
      </c>
    </row>
    <row r="17" spans="2:23" ht="20.100000000000001" customHeight="1" thickBot="1" x14ac:dyDescent="0.25">
      <c r="B17" s="4" t="s">
        <v>27</v>
      </c>
      <c r="C17" s="19">
        <v>27</v>
      </c>
      <c r="D17" s="19">
        <v>0</v>
      </c>
      <c r="E17" s="19">
        <v>1</v>
      </c>
      <c r="F17" s="19">
        <v>28</v>
      </c>
      <c r="G17" s="19">
        <v>18</v>
      </c>
      <c r="H17" s="19">
        <v>0</v>
      </c>
      <c r="I17" s="19">
        <v>1</v>
      </c>
      <c r="J17" s="19">
        <v>19</v>
      </c>
      <c r="K17" s="19">
        <v>9</v>
      </c>
      <c r="L17" s="19">
        <v>0</v>
      </c>
      <c r="M17" s="19">
        <v>0</v>
      </c>
      <c r="N17" s="19">
        <v>9</v>
      </c>
      <c r="O17" s="19">
        <v>0</v>
      </c>
      <c r="P17" s="19">
        <v>0</v>
      </c>
      <c r="Q17" s="19">
        <v>0</v>
      </c>
      <c r="R17" s="19">
        <v>0</v>
      </c>
      <c r="S17" s="19">
        <v>30</v>
      </c>
      <c r="T17" s="19">
        <v>4</v>
      </c>
      <c r="U17" s="19">
        <v>2</v>
      </c>
      <c r="V17" s="19">
        <v>1</v>
      </c>
      <c r="W17" s="19">
        <v>37</v>
      </c>
    </row>
    <row r="18" spans="2:23" ht="20.100000000000001" customHeight="1" thickBot="1" x14ac:dyDescent="0.25">
      <c r="B18" s="4" t="s">
        <v>28</v>
      </c>
      <c r="C18" s="19">
        <v>58</v>
      </c>
      <c r="D18" s="19">
        <v>3</v>
      </c>
      <c r="E18" s="19">
        <v>0</v>
      </c>
      <c r="F18" s="19">
        <v>61</v>
      </c>
      <c r="G18" s="19">
        <v>31</v>
      </c>
      <c r="H18" s="19">
        <v>0</v>
      </c>
      <c r="I18" s="19">
        <v>0</v>
      </c>
      <c r="J18" s="19">
        <v>31</v>
      </c>
      <c r="K18" s="19">
        <v>27</v>
      </c>
      <c r="L18" s="19">
        <v>3</v>
      </c>
      <c r="M18" s="19">
        <v>0</v>
      </c>
      <c r="N18" s="19">
        <v>30</v>
      </c>
      <c r="O18" s="19">
        <v>0</v>
      </c>
      <c r="P18" s="19">
        <v>0</v>
      </c>
      <c r="Q18" s="19">
        <v>0</v>
      </c>
      <c r="R18" s="19">
        <v>0</v>
      </c>
      <c r="S18" s="19">
        <v>158</v>
      </c>
      <c r="T18" s="19">
        <v>32</v>
      </c>
      <c r="U18" s="19">
        <v>4</v>
      </c>
      <c r="V18" s="19">
        <v>6</v>
      </c>
      <c r="W18" s="19">
        <v>200</v>
      </c>
    </row>
    <row r="19" spans="2:23" ht="20.100000000000001" customHeight="1" thickBot="1" x14ac:dyDescent="0.25">
      <c r="B19" s="4" t="s">
        <v>29</v>
      </c>
      <c r="C19" s="19">
        <v>75</v>
      </c>
      <c r="D19" s="19">
        <v>3</v>
      </c>
      <c r="E19" s="19">
        <v>2</v>
      </c>
      <c r="F19" s="19">
        <v>80</v>
      </c>
      <c r="G19" s="19">
        <v>49</v>
      </c>
      <c r="H19" s="19">
        <v>0</v>
      </c>
      <c r="I19" s="19">
        <v>0</v>
      </c>
      <c r="J19" s="19">
        <v>49</v>
      </c>
      <c r="K19" s="19">
        <v>26</v>
      </c>
      <c r="L19" s="19">
        <v>3</v>
      </c>
      <c r="M19" s="19">
        <v>2</v>
      </c>
      <c r="N19" s="19">
        <v>31</v>
      </c>
      <c r="O19" s="19">
        <v>0</v>
      </c>
      <c r="P19" s="19">
        <v>0</v>
      </c>
      <c r="Q19" s="19">
        <v>0</v>
      </c>
      <c r="R19" s="19">
        <v>0</v>
      </c>
      <c r="S19" s="19">
        <v>159</v>
      </c>
      <c r="T19" s="19">
        <v>24</v>
      </c>
      <c r="U19" s="19">
        <v>15</v>
      </c>
      <c r="V19" s="19">
        <v>4</v>
      </c>
      <c r="W19" s="19">
        <v>202</v>
      </c>
    </row>
    <row r="20" spans="2:23" ht="20.100000000000001" customHeight="1" thickBot="1" x14ac:dyDescent="0.25">
      <c r="B20" s="4" t="s">
        <v>30</v>
      </c>
      <c r="C20" s="19">
        <v>170</v>
      </c>
      <c r="D20" s="19">
        <v>20</v>
      </c>
      <c r="E20" s="19">
        <v>19</v>
      </c>
      <c r="F20" s="19">
        <v>209</v>
      </c>
      <c r="G20" s="19">
        <v>67</v>
      </c>
      <c r="H20" s="19">
        <v>7</v>
      </c>
      <c r="I20" s="19">
        <v>3</v>
      </c>
      <c r="J20" s="19">
        <v>77</v>
      </c>
      <c r="K20" s="19">
        <v>103</v>
      </c>
      <c r="L20" s="19">
        <v>13</v>
      </c>
      <c r="M20" s="19">
        <v>16</v>
      </c>
      <c r="N20" s="19">
        <v>132</v>
      </c>
      <c r="O20" s="19">
        <v>0</v>
      </c>
      <c r="P20" s="19">
        <v>0</v>
      </c>
      <c r="Q20" s="19">
        <v>0</v>
      </c>
      <c r="R20" s="19">
        <v>0</v>
      </c>
      <c r="S20" s="19">
        <v>829</v>
      </c>
      <c r="T20" s="19">
        <v>234</v>
      </c>
      <c r="U20" s="19">
        <v>178</v>
      </c>
      <c r="V20" s="19">
        <v>90</v>
      </c>
      <c r="W20" s="19">
        <v>1331</v>
      </c>
    </row>
    <row r="21" spans="2:23" ht="20.100000000000001" customHeight="1" thickBot="1" x14ac:dyDescent="0.25">
      <c r="B21" s="4" t="s">
        <v>31</v>
      </c>
      <c r="C21" s="19">
        <v>303</v>
      </c>
      <c r="D21" s="19">
        <v>21</v>
      </c>
      <c r="E21" s="19">
        <v>31</v>
      </c>
      <c r="F21" s="19">
        <v>355</v>
      </c>
      <c r="G21" s="19">
        <v>131</v>
      </c>
      <c r="H21" s="19">
        <v>0</v>
      </c>
      <c r="I21" s="19">
        <v>0</v>
      </c>
      <c r="J21" s="19">
        <v>131</v>
      </c>
      <c r="K21" s="19">
        <v>172</v>
      </c>
      <c r="L21" s="19">
        <v>21</v>
      </c>
      <c r="M21" s="19">
        <v>31</v>
      </c>
      <c r="N21" s="19">
        <v>224</v>
      </c>
      <c r="O21" s="19">
        <v>0</v>
      </c>
      <c r="P21" s="19">
        <v>0</v>
      </c>
      <c r="Q21" s="19">
        <v>0</v>
      </c>
      <c r="R21" s="19">
        <v>0</v>
      </c>
      <c r="S21" s="19">
        <v>556</v>
      </c>
      <c r="T21" s="19">
        <v>104</v>
      </c>
      <c r="U21" s="19">
        <v>51</v>
      </c>
      <c r="V21" s="19">
        <v>65</v>
      </c>
      <c r="W21" s="19">
        <v>776</v>
      </c>
    </row>
    <row r="22" spans="2:23" ht="20.100000000000001" customHeight="1" thickBot="1" x14ac:dyDescent="0.25">
      <c r="B22" s="4" t="s">
        <v>32</v>
      </c>
      <c r="C22" s="19">
        <v>22</v>
      </c>
      <c r="D22" s="19">
        <v>0</v>
      </c>
      <c r="E22" s="19">
        <v>1</v>
      </c>
      <c r="F22" s="19">
        <v>23</v>
      </c>
      <c r="G22" s="19">
        <v>7</v>
      </c>
      <c r="H22" s="19">
        <v>0</v>
      </c>
      <c r="I22" s="19">
        <v>0</v>
      </c>
      <c r="J22" s="19">
        <v>7</v>
      </c>
      <c r="K22" s="19">
        <v>15</v>
      </c>
      <c r="L22" s="19">
        <v>0</v>
      </c>
      <c r="M22" s="19">
        <v>1</v>
      </c>
      <c r="N22" s="19">
        <v>16</v>
      </c>
      <c r="O22" s="19">
        <v>0</v>
      </c>
      <c r="P22" s="19">
        <v>0</v>
      </c>
      <c r="Q22" s="19">
        <v>0</v>
      </c>
      <c r="R22" s="19">
        <v>0</v>
      </c>
      <c r="S22" s="19">
        <v>65</v>
      </c>
      <c r="T22" s="19">
        <v>18</v>
      </c>
      <c r="U22" s="19">
        <v>17</v>
      </c>
      <c r="V22" s="19">
        <v>6</v>
      </c>
      <c r="W22" s="19">
        <v>106</v>
      </c>
    </row>
    <row r="23" spans="2:23" ht="20.100000000000001" customHeight="1" thickBot="1" x14ac:dyDescent="0.25">
      <c r="B23" s="4" t="s">
        <v>33</v>
      </c>
      <c r="C23" s="19">
        <v>79</v>
      </c>
      <c r="D23" s="19">
        <v>1</v>
      </c>
      <c r="E23" s="19">
        <v>3</v>
      </c>
      <c r="F23" s="19">
        <v>83</v>
      </c>
      <c r="G23" s="19">
        <v>28</v>
      </c>
      <c r="H23" s="19">
        <v>1</v>
      </c>
      <c r="I23" s="19">
        <v>0</v>
      </c>
      <c r="J23" s="19">
        <v>29</v>
      </c>
      <c r="K23" s="19">
        <v>51</v>
      </c>
      <c r="L23" s="19">
        <v>0</v>
      </c>
      <c r="M23" s="19">
        <v>3</v>
      </c>
      <c r="N23" s="19">
        <v>54</v>
      </c>
      <c r="O23" s="19">
        <v>0</v>
      </c>
      <c r="P23" s="19">
        <v>0</v>
      </c>
      <c r="Q23" s="19">
        <v>0</v>
      </c>
      <c r="R23" s="19">
        <v>0</v>
      </c>
      <c r="S23" s="19">
        <v>156</v>
      </c>
      <c r="T23" s="19">
        <v>26</v>
      </c>
      <c r="U23" s="19">
        <v>11</v>
      </c>
      <c r="V23" s="19">
        <v>9</v>
      </c>
      <c r="W23" s="19">
        <v>202</v>
      </c>
    </row>
    <row r="24" spans="2:23" ht="20.100000000000001" customHeight="1" thickBot="1" x14ac:dyDescent="0.25">
      <c r="B24" s="4" t="s">
        <v>34</v>
      </c>
      <c r="C24" s="19">
        <v>160</v>
      </c>
      <c r="D24" s="19">
        <v>11</v>
      </c>
      <c r="E24" s="19">
        <v>31</v>
      </c>
      <c r="F24" s="19">
        <v>202</v>
      </c>
      <c r="G24" s="19">
        <v>35</v>
      </c>
      <c r="H24" s="19">
        <v>0</v>
      </c>
      <c r="I24" s="19">
        <v>4</v>
      </c>
      <c r="J24" s="19">
        <v>39</v>
      </c>
      <c r="K24" s="19">
        <v>114</v>
      </c>
      <c r="L24" s="19">
        <v>11</v>
      </c>
      <c r="M24" s="19">
        <v>27</v>
      </c>
      <c r="N24" s="19">
        <v>152</v>
      </c>
      <c r="O24" s="19">
        <v>11</v>
      </c>
      <c r="P24" s="19">
        <v>0</v>
      </c>
      <c r="Q24" s="19">
        <v>0</v>
      </c>
      <c r="R24" s="19">
        <v>11</v>
      </c>
      <c r="S24" s="19">
        <v>548</v>
      </c>
      <c r="T24" s="19">
        <v>117</v>
      </c>
      <c r="U24" s="19">
        <v>71</v>
      </c>
      <c r="V24" s="19">
        <v>67</v>
      </c>
      <c r="W24" s="19">
        <v>803</v>
      </c>
    </row>
    <row r="25" spans="2:23" ht="20.100000000000001" customHeight="1" thickBot="1" x14ac:dyDescent="0.25">
      <c r="B25" s="4" t="s">
        <v>35</v>
      </c>
      <c r="C25" s="19">
        <v>89</v>
      </c>
      <c r="D25" s="19">
        <v>4</v>
      </c>
      <c r="E25" s="19">
        <v>2</v>
      </c>
      <c r="F25" s="19">
        <v>95</v>
      </c>
      <c r="G25" s="19">
        <v>67</v>
      </c>
      <c r="H25" s="19">
        <v>0</v>
      </c>
      <c r="I25" s="19">
        <v>1</v>
      </c>
      <c r="J25" s="19">
        <v>68</v>
      </c>
      <c r="K25" s="19">
        <v>22</v>
      </c>
      <c r="L25" s="19">
        <v>4</v>
      </c>
      <c r="M25" s="19">
        <v>1</v>
      </c>
      <c r="N25" s="19">
        <v>27</v>
      </c>
      <c r="O25" s="19">
        <v>0</v>
      </c>
      <c r="P25" s="19">
        <v>0</v>
      </c>
      <c r="Q25" s="19">
        <v>0</v>
      </c>
      <c r="R25" s="19">
        <v>0</v>
      </c>
      <c r="S25" s="19">
        <v>156</v>
      </c>
      <c r="T25" s="19">
        <v>18</v>
      </c>
      <c r="U25" s="19">
        <v>18</v>
      </c>
      <c r="V25" s="19">
        <v>15</v>
      </c>
      <c r="W25" s="19">
        <v>207</v>
      </c>
    </row>
    <row r="26" spans="2:23" ht="20.100000000000001" customHeight="1" thickBot="1" x14ac:dyDescent="0.25">
      <c r="B26" s="4" t="s">
        <v>36</v>
      </c>
      <c r="C26" s="19">
        <v>16</v>
      </c>
      <c r="D26" s="19">
        <v>0</v>
      </c>
      <c r="E26" s="19">
        <v>0</v>
      </c>
      <c r="F26" s="19">
        <v>16</v>
      </c>
      <c r="G26" s="19">
        <v>5</v>
      </c>
      <c r="H26" s="19">
        <v>0</v>
      </c>
      <c r="I26" s="19">
        <v>0</v>
      </c>
      <c r="J26" s="19">
        <v>5</v>
      </c>
      <c r="K26" s="19">
        <v>11</v>
      </c>
      <c r="L26" s="19">
        <v>0</v>
      </c>
      <c r="M26" s="19">
        <v>0</v>
      </c>
      <c r="N26" s="19">
        <v>11</v>
      </c>
      <c r="O26" s="19">
        <v>0</v>
      </c>
      <c r="P26" s="19">
        <v>0</v>
      </c>
      <c r="Q26" s="19">
        <v>0</v>
      </c>
      <c r="R26" s="19">
        <v>0</v>
      </c>
      <c r="S26" s="19">
        <v>33</v>
      </c>
      <c r="T26" s="19">
        <v>5</v>
      </c>
      <c r="U26" s="19">
        <v>5</v>
      </c>
      <c r="V26" s="19">
        <v>1</v>
      </c>
      <c r="W26" s="19">
        <v>44</v>
      </c>
    </row>
    <row r="27" spans="2:23" ht="20.100000000000001" customHeight="1" thickBot="1" x14ac:dyDescent="0.25">
      <c r="B27" s="5" t="s">
        <v>37</v>
      </c>
      <c r="C27" s="19">
        <v>238</v>
      </c>
      <c r="D27" s="19">
        <v>1</v>
      </c>
      <c r="E27" s="19">
        <v>4</v>
      </c>
      <c r="F27" s="19">
        <v>243</v>
      </c>
      <c r="G27" s="19">
        <v>167</v>
      </c>
      <c r="H27" s="19">
        <v>0</v>
      </c>
      <c r="I27" s="19">
        <v>1</v>
      </c>
      <c r="J27" s="19">
        <v>168</v>
      </c>
      <c r="K27" s="19">
        <v>71</v>
      </c>
      <c r="L27" s="19">
        <v>1</v>
      </c>
      <c r="M27" s="19">
        <v>3</v>
      </c>
      <c r="N27" s="19">
        <v>75</v>
      </c>
      <c r="O27" s="19">
        <v>0</v>
      </c>
      <c r="P27" s="19">
        <v>0</v>
      </c>
      <c r="Q27" s="19">
        <v>0</v>
      </c>
      <c r="R27" s="19">
        <v>0</v>
      </c>
      <c r="S27" s="19">
        <v>260</v>
      </c>
      <c r="T27" s="19">
        <v>39</v>
      </c>
      <c r="U27" s="19">
        <v>19</v>
      </c>
      <c r="V27" s="19">
        <v>8</v>
      </c>
      <c r="W27" s="19">
        <v>326</v>
      </c>
    </row>
    <row r="28" spans="2:23" ht="20.100000000000001" customHeight="1" thickBot="1" x14ac:dyDescent="0.25">
      <c r="B28" s="6" t="s">
        <v>38</v>
      </c>
      <c r="C28" s="20">
        <v>2</v>
      </c>
      <c r="D28" s="20">
        <v>0</v>
      </c>
      <c r="E28" s="20">
        <v>0</v>
      </c>
      <c r="F28" s="20">
        <v>2</v>
      </c>
      <c r="G28" s="20">
        <v>1</v>
      </c>
      <c r="H28" s="20">
        <v>0</v>
      </c>
      <c r="I28" s="20">
        <v>0</v>
      </c>
      <c r="J28" s="20">
        <v>1</v>
      </c>
      <c r="K28" s="20">
        <v>1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</row>
    <row r="29" spans="2:23" ht="20.100000000000001" customHeight="1" thickBot="1" x14ac:dyDescent="0.25">
      <c r="B29" s="7" t="s">
        <v>39</v>
      </c>
      <c r="C29" s="9">
        <f>SUM(C12:C28)</f>
        <v>2037</v>
      </c>
      <c r="D29" s="9">
        <f t="shared" ref="D29:W29" si="0">SUM(D12:D28)</f>
        <v>93</v>
      </c>
      <c r="E29" s="9">
        <f t="shared" si="0"/>
        <v>180</v>
      </c>
      <c r="F29" s="9">
        <f t="shared" si="0"/>
        <v>2310</v>
      </c>
      <c r="G29" s="9">
        <f t="shared" si="0"/>
        <v>1025</v>
      </c>
      <c r="H29" s="9">
        <f t="shared" si="0"/>
        <v>13</v>
      </c>
      <c r="I29" s="9">
        <f t="shared" si="0"/>
        <v>27</v>
      </c>
      <c r="J29" s="9">
        <f t="shared" si="0"/>
        <v>1065</v>
      </c>
      <c r="K29" s="9">
        <f t="shared" si="0"/>
        <v>1001</v>
      </c>
      <c r="L29" s="9">
        <f t="shared" si="0"/>
        <v>80</v>
      </c>
      <c r="M29" s="9">
        <f t="shared" si="0"/>
        <v>153</v>
      </c>
      <c r="N29" s="9">
        <f t="shared" si="0"/>
        <v>1234</v>
      </c>
      <c r="O29" s="9">
        <f t="shared" si="0"/>
        <v>11</v>
      </c>
      <c r="P29" s="9">
        <f t="shared" si="0"/>
        <v>0</v>
      </c>
      <c r="Q29" s="9">
        <f t="shared" si="0"/>
        <v>0</v>
      </c>
      <c r="R29" s="9">
        <f t="shared" si="0"/>
        <v>11</v>
      </c>
      <c r="S29" s="9">
        <f t="shared" si="0"/>
        <v>4420</v>
      </c>
      <c r="T29" s="9">
        <f t="shared" si="0"/>
        <v>892</v>
      </c>
      <c r="U29" s="9">
        <f t="shared" si="0"/>
        <v>573</v>
      </c>
      <c r="V29" s="9">
        <f t="shared" si="0"/>
        <v>399</v>
      </c>
      <c r="W29" s="9">
        <f t="shared" si="0"/>
        <v>6284</v>
      </c>
    </row>
    <row r="30" spans="2:23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  <mergeCell ref="R10:R11"/>
    <mergeCell ref="S10:S11"/>
    <mergeCell ref="T10:U10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66" t="s">
        <v>238</v>
      </c>
      <c r="D9" s="59"/>
      <c r="E9" s="59"/>
      <c r="F9" s="59"/>
      <c r="G9" s="73"/>
      <c r="H9" s="66" t="s">
        <v>239</v>
      </c>
      <c r="I9" s="59"/>
      <c r="J9" s="59"/>
      <c r="K9" s="59"/>
      <c r="L9" s="73"/>
      <c r="M9" s="66" t="s">
        <v>52</v>
      </c>
      <c r="N9" s="59"/>
      <c r="O9" s="59"/>
      <c r="P9" s="59"/>
      <c r="Q9" s="73"/>
    </row>
    <row r="10" spans="2:17" ht="28.5" customHeight="1" x14ac:dyDescent="0.2">
      <c r="B10" s="11"/>
      <c r="C10" s="76" t="s">
        <v>127</v>
      </c>
      <c r="D10" s="76"/>
      <c r="E10" s="76" t="s">
        <v>128</v>
      </c>
      <c r="F10" s="76"/>
      <c r="G10" s="74" t="s">
        <v>52</v>
      </c>
      <c r="H10" s="76" t="s">
        <v>129</v>
      </c>
      <c r="I10" s="76"/>
      <c r="J10" s="74" t="s">
        <v>128</v>
      </c>
      <c r="K10" s="74"/>
      <c r="L10" s="74" t="s">
        <v>52</v>
      </c>
      <c r="M10" s="76" t="s">
        <v>127</v>
      </c>
      <c r="N10" s="76"/>
      <c r="O10" s="74" t="s">
        <v>128</v>
      </c>
      <c r="P10" s="74"/>
      <c r="Q10" s="74" t="s">
        <v>52</v>
      </c>
    </row>
    <row r="11" spans="2:17" ht="42" customHeight="1" thickBot="1" x14ac:dyDescent="0.25">
      <c r="B11" s="13"/>
      <c r="C11" s="21" t="s">
        <v>41</v>
      </c>
      <c r="D11" s="21" t="s">
        <v>130</v>
      </c>
      <c r="E11" s="21" t="s">
        <v>41</v>
      </c>
      <c r="F11" s="21" t="s">
        <v>130</v>
      </c>
      <c r="G11" s="75"/>
      <c r="H11" s="21" t="s">
        <v>41</v>
      </c>
      <c r="I11" s="21" t="s">
        <v>130</v>
      </c>
      <c r="J11" s="21" t="s">
        <v>41</v>
      </c>
      <c r="K11" s="21" t="s">
        <v>130</v>
      </c>
      <c r="L11" s="75"/>
      <c r="M11" s="21" t="s">
        <v>41</v>
      </c>
      <c r="N11" s="21" t="s">
        <v>130</v>
      </c>
      <c r="O11" s="21" t="s">
        <v>41</v>
      </c>
      <c r="P11" s="21" t="s">
        <v>130</v>
      </c>
      <c r="Q11" s="75"/>
    </row>
    <row r="12" spans="2:17" ht="20.100000000000001" customHeight="1" thickBot="1" x14ac:dyDescent="0.25">
      <c r="B12" s="3" t="s">
        <v>22</v>
      </c>
      <c r="C12" s="18">
        <v>11</v>
      </c>
      <c r="D12" s="18">
        <v>14</v>
      </c>
      <c r="E12" s="18">
        <v>719</v>
      </c>
      <c r="F12" s="18">
        <v>951</v>
      </c>
      <c r="G12" s="18">
        <v>1695</v>
      </c>
      <c r="H12" s="18">
        <v>0</v>
      </c>
      <c r="I12" s="18">
        <v>1</v>
      </c>
      <c r="J12" s="18">
        <v>0</v>
      </c>
      <c r="K12" s="18">
        <v>0</v>
      </c>
      <c r="L12" s="18">
        <v>1</v>
      </c>
      <c r="M12" s="18">
        <v>11</v>
      </c>
      <c r="N12" s="18">
        <v>15</v>
      </c>
      <c r="O12" s="18">
        <v>719</v>
      </c>
      <c r="P12" s="18">
        <v>951</v>
      </c>
      <c r="Q12" s="18">
        <v>1696</v>
      </c>
    </row>
    <row r="13" spans="2:17" ht="20.100000000000001" customHeight="1" thickBot="1" x14ac:dyDescent="0.25">
      <c r="B13" s="4" t="s">
        <v>23</v>
      </c>
      <c r="C13" s="19">
        <v>2</v>
      </c>
      <c r="D13" s="19">
        <v>4</v>
      </c>
      <c r="E13" s="19">
        <v>66</v>
      </c>
      <c r="F13" s="19">
        <v>116</v>
      </c>
      <c r="G13" s="19">
        <v>188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</v>
      </c>
      <c r="N13" s="19">
        <v>4</v>
      </c>
      <c r="O13" s="19">
        <v>66</v>
      </c>
      <c r="P13" s="19">
        <v>116</v>
      </c>
      <c r="Q13" s="19">
        <v>188</v>
      </c>
    </row>
    <row r="14" spans="2:17" ht="20.100000000000001" customHeight="1" thickBot="1" x14ac:dyDescent="0.25">
      <c r="B14" s="4" t="s">
        <v>24</v>
      </c>
      <c r="C14" s="19">
        <v>0</v>
      </c>
      <c r="D14" s="19">
        <v>0</v>
      </c>
      <c r="E14" s="19">
        <v>95</v>
      </c>
      <c r="F14" s="19">
        <v>160</v>
      </c>
      <c r="G14" s="19">
        <v>255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95</v>
      </c>
      <c r="P14" s="19">
        <v>160</v>
      </c>
      <c r="Q14" s="19">
        <v>255</v>
      </c>
    </row>
    <row r="15" spans="2:17" ht="20.100000000000001" customHeight="1" thickBot="1" x14ac:dyDescent="0.25">
      <c r="B15" s="4" t="s">
        <v>25</v>
      </c>
      <c r="C15" s="19">
        <v>3</v>
      </c>
      <c r="D15" s="19">
        <v>8</v>
      </c>
      <c r="E15" s="19">
        <v>106</v>
      </c>
      <c r="F15" s="19">
        <v>230</v>
      </c>
      <c r="G15" s="19">
        <v>347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3</v>
      </c>
      <c r="N15" s="19">
        <v>8</v>
      </c>
      <c r="O15" s="19">
        <v>106</v>
      </c>
      <c r="P15" s="19">
        <v>230</v>
      </c>
      <c r="Q15" s="19">
        <v>347</v>
      </c>
    </row>
    <row r="16" spans="2:17" ht="20.100000000000001" customHeight="1" thickBot="1" x14ac:dyDescent="0.25">
      <c r="B16" s="4" t="s">
        <v>26</v>
      </c>
      <c r="C16" s="19">
        <v>2</v>
      </c>
      <c r="D16" s="19">
        <v>2</v>
      </c>
      <c r="E16" s="19">
        <v>84</v>
      </c>
      <c r="F16" s="19">
        <v>115</v>
      </c>
      <c r="G16" s="19">
        <v>203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</v>
      </c>
      <c r="N16" s="19">
        <v>2</v>
      </c>
      <c r="O16" s="19">
        <v>84</v>
      </c>
      <c r="P16" s="19">
        <v>115</v>
      </c>
      <c r="Q16" s="19">
        <v>203</v>
      </c>
    </row>
    <row r="17" spans="2:17" ht="20.100000000000001" customHeight="1" thickBot="1" x14ac:dyDescent="0.25">
      <c r="B17" s="4" t="s">
        <v>27</v>
      </c>
      <c r="C17" s="19">
        <v>0</v>
      </c>
      <c r="D17" s="19">
        <v>0</v>
      </c>
      <c r="E17" s="19">
        <v>41</v>
      </c>
      <c r="F17" s="19">
        <v>30</v>
      </c>
      <c r="G17" s="19">
        <v>71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41</v>
      </c>
      <c r="P17" s="19">
        <v>30</v>
      </c>
      <c r="Q17" s="19">
        <v>71</v>
      </c>
    </row>
    <row r="18" spans="2:17" ht="20.100000000000001" customHeight="1" thickBot="1" x14ac:dyDescent="0.25">
      <c r="B18" s="4" t="s">
        <v>28</v>
      </c>
      <c r="C18" s="19">
        <v>4</v>
      </c>
      <c r="D18" s="19">
        <v>2</v>
      </c>
      <c r="E18" s="19">
        <v>100</v>
      </c>
      <c r="F18" s="19">
        <v>255</v>
      </c>
      <c r="G18" s="19">
        <v>361</v>
      </c>
      <c r="H18" s="19">
        <v>0</v>
      </c>
      <c r="I18" s="19">
        <v>0</v>
      </c>
      <c r="J18" s="19">
        <v>0</v>
      </c>
      <c r="K18" s="19">
        <v>1</v>
      </c>
      <c r="L18" s="19">
        <v>1</v>
      </c>
      <c r="M18" s="19">
        <v>4</v>
      </c>
      <c r="N18" s="19">
        <v>2</v>
      </c>
      <c r="O18" s="19">
        <v>100</v>
      </c>
      <c r="P18" s="19">
        <v>256</v>
      </c>
      <c r="Q18" s="19">
        <v>362</v>
      </c>
    </row>
    <row r="19" spans="2:17" ht="20.100000000000001" customHeight="1" thickBot="1" x14ac:dyDescent="0.25">
      <c r="B19" s="4" t="s">
        <v>29</v>
      </c>
      <c r="C19" s="19">
        <v>0</v>
      </c>
      <c r="D19" s="19">
        <v>1</v>
      </c>
      <c r="E19" s="19">
        <v>138</v>
      </c>
      <c r="F19" s="19">
        <v>231</v>
      </c>
      <c r="G19" s="19">
        <v>370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</v>
      </c>
      <c r="O19" s="19">
        <v>138</v>
      </c>
      <c r="P19" s="19">
        <v>231</v>
      </c>
      <c r="Q19" s="19">
        <v>370</v>
      </c>
    </row>
    <row r="20" spans="2:17" ht="20.100000000000001" customHeight="1" thickBot="1" x14ac:dyDescent="0.25">
      <c r="B20" s="4" t="s">
        <v>30</v>
      </c>
      <c r="C20" s="19">
        <v>7</v>
      </c>
      <c r="D20" s="19">
        <v>27</v>
      </c>
      <c r="E20" s="19">
        <v>912</v>
      </c>
      <c r="F20" s="19">
        <v>843</v>
      </c>
      <c r="G20" s="19">
        <v>1789</v>
      </c>
      <c r="H20" s="19">
        <v>0</v>
      </c>
      <c r="I20" s="19">
        <v>0</v>
      </c>
      <c r="J20" s="19">
        <v>0</v>
      </c>
      <c r="K20" s="19">
        <v>7</v>
      </c>
      <c r="L20" s="19">
        <v>7</v>
      </c>
      <c r="M20" s="19">
        <v>7</v>
      </c>
      <c r="N20" s="19">
        <v>27</v>
      </c>
      <c r="O20" s="19">
        <v>912</v>
      </c>
      <c r="P20" s="19">
        <v>850</v>
      </c>
      <c r="Q20" s="19">
        <v>1796</v>
      </c>
    </row>
    <row r="21" spans="2:17" ht="20.100000000000001" customHeight="1" thickBot="1" x14ac:dyDescent="0.25">
      <c r="B21" s="4" t="s">
        <v>31</v>
      </c>
      <c r="C21" s="19">
        <v>13</v>
      </c>
      <c r="D21" s="19">
        <v>4</v>
      </c>
      <c r="E21" s="19">
        <v>515</v>
      </c>
      <c r="F21" s="19">
        <v>600</v>
      </c>
      <c r="G21" s="19">
        <v>1132</v>
      </c>
      <c r="H21" s="19">
        <v>0</v>
      </c>
      <c r="I21" s="19">
        <v>0</v>
      </c>
      <c r="J21" s="19">
        <v>0</v>
      </c>
      <c r="K21" s="19">
        <v>1</v>
      </c>
      <c r="L21" s="19">
        <v>1</v>
      </c>
      <c r="M21" s="19">
        <v>13</v>
      </c>
      <c r="N21" s="19">
        <v>4</v>
      </c>
      <c r="O21" s="19">
        <v>515</v>
      </c>
      <c r="P21" s="19">
        <v>601</v>
      </c>
      <c r="Q21" s="19">
        <v>1133</v>
      </c>
    </row>
    <row r="22" spans="2:17" ht="20.100000000000001" customHeight="1" thickBot="1" x14ac:dyDescent="0.25">
      <c r="B22" s="4" t="s">
        <v>32</v>
      </c>
      <c r="C22" s="19">
        <v>3</v>
      </c>
      <c r="D22" s="19">
        <v>3</v>
      </c>
      <c r="E22" s="19">
        <v>55</v>
      </c>
      <c r="F22" s="19">
        <v>92</v>
      </c>
      <c r="G22" s="19">
        <v>153</v>
      </c>
      <c r="H22" s="19">
        <v>0</v>
      </c>
      <c r="I22" s="19">
        <v>0</v>
      </c>
      <c r="J22" s="19">
        <v>0</v>
      </c>
      <c r="K22" s="19">
        <v>2</v>
      </c>
      <c r="L22" s="19">
        <v>2</v>
      </c>
      <c r="M22" s="19">
        <v>3</v>
      </c>
      <c r="N22" s="19">
        <v>3</v>
      </c>
      <c r="O22" s="19">
        <v>55</v>
      </c>
      <c r="P22" s="19">
        <v>94</v>
      </c>
      <c r="Q22" s="19">
        <v>155</v>
      </c>
    </row>
    <row r="23" spans="2:17" ht="20.100000000000001" customHeight="1" thickBot="1" x14ac:dyDescent="0.25">
      <c r="B23" s="4" t="s">
        <v>33</v>
      </c>
      <c r="C23" s="19">
        <v>2</v>
      </c>
      <c r="D23" s="19">
        <v>14</v>
      </c>
      <c r="E23" s="19">
        <v>93</v>
      </c>
      <c r="F23" s="19">
        <v>265</v>
      </c>
      <c r="G23" s="19">
        <v>374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2</v>
      </c>
      <c r="N23" s="19">
        <v>14</v>
      </c>
      <c r="O23" s="19">
        <v>93</v>
      </c>
      <c r="P23" s="19">
        <v>265</v>
      </c>
      <c r="Q23" s="19">
        <v>374</v>
      </c>
    </row>
    <row r="24" spans="2:17" ht="20.100000000000001" customHeight="1" thickBot="1" x14ac:dyDescent="0.25">
      <c r="B24" s="4" t="s">
        <v>34</v>
      </c>
      <c r="C24" s="19">
        <v>6</v>
      </c>
      <c r="D24" s="19">
        <v>2</v>
      </c>
      <c r="E24" s="19">
        <v>440</v>
      </c>
      <c r="F24" s="19">
        <v>1097</v>
      </c>
      <c r="G24" s="19">
        <v>1545</v>
      </c>
      <c r="H24" s="19">
        <v>0</v>
      </c>
      <c r="I24" s="19">
        <v>0</v>
      </c>
      <c r="J24" s="19">
        <v>0</v>
      </c>
      <c r="K24" s="19">
        <v>8</v>
      </c>
      <c r="L24" s="19">
        <v>8</v>
      </c>
      <c r="M24" s="19">
        <v>6</v>
      </c>
      <c r="N24" s="19">
        <v>2</v>
      </c>
      <c r="O24" s="19">
        <v>440</v>
      </c>
      <c r="P24" s="19">
        <v>1105</v>
      </c>
      <c r="Q24" s="19">
        <v>1553</v>
      </c>
    </row>
    <row r="25" spans="2:17" ht="20.100000000000001" customHeight="1" thickBot="1" x14ac:dyDescent="0.25">
      <c r="B25" s="4" t="s">
        <v>35</v>
      </c>
      <c r="C25" s="19">
        <v>4</v>
      </c>
      <c r="D25" s="19">
        <v>1</v>
      </c>
      <c r="E25" s="19">
        <v>141</v>
      </c>
      <c r="F25" s="19">
        <v>113</v>
      </c>
      <c r="G25" s="19">
        <v>259</v>
      </c>
      <c r="H25" s="19">
        <v>0</v>
      </c>
      <c r="I25" s="19">
        <v>0</v>
      </c>
      <c r="J25" s="19">
        <v>0</v>
      </c>
      <c r="K25" s="19">
        <v>1</v>
      </c>
      <c r="L25" s="19">
        <v>1</v>
      </c>
      <c r="M25" s="19">
        <v>4</v>
      </c>
      <c r="N25" s="19">
        <v>1</v>
      </c>
      <c r="O25" s="19">
        <v>141</v>
      </c>
      <c r="P25" s="19">
        <v>114</v>
      </c>
      <c r="Q25" s="19">
        <v>260</v>
      </c>
    </row>
    <row r="26" spans="2:17" ht="20.100000000000001" customHeight="1" thickBot="1" x14ac:dyDescent="0.25">
      <c r="B26" s="4" t="s">
        <v>36</v>
      </c>
      <c r="C26" s="19">
        <v>0</v>
      </c>
      <c r="D26" s="19">
        <v>0</v>
      </c>
      <c r="E26" s="19">
        <v>26</v>
      </c>
      <c r="F26" s="19">
        <v>118</v>
      </c>
      <c r="G26" s="19">
        <v>144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26</v>
      </c>
      <c r="P26" s="19">
        <v>118</v>
      </c>
      <c r="Q26" s="19">
        <v>144</v>
      </c>
    </row>
    <row r="27" spans="2:17" ht="20.100000000000001" customHeight="1" thickBot="1" x14ac:dyDescent="0.25">
      <c r="B27" s="5" t="s">
        <v>37</v>
      </c>
      <c r="C27" s="19">
        <v>0</v>
      </c>
      <c r="D27" s="19">
        <v>3</v>
      </c>
      <c r="E27" s="19">
        <v>115</v>
      </c>
      <c r="F27" s="19">
        <v>300</v>
      </c>
      <c r="G27" s="19">
        <v>418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3</v>
      </c>
      <c r="O27" s="19">
        <v>115</v>
      </c>
      <c r="P27" s="19">
        <v>300</v>
      </c>
      <c r="Q27" s="19">
        <v>418</v>
      </c>
    </row>
    <row r="28" spans="2:17" ht="20.100000000000001" customHeight="1" thickBot="1" x14ac:dyDescent="0.25">
      <c r="B28" s="6" t="s">
        <v>38</v>
      </c>
      <c r="C28" s="20">
        <v>0</v>
      </c>
      <c r="D28" s="20">
        <v>0</v>
      </c>
      <c r="E28" s="20">
        <v>51</v>
      </c>
      <c r="F28" s="20">
        <v>40</v>
      </c>
      <c r="G28" s="20">
        <v>91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51</v>
      </c>
      <c r="P28" s="20">
        <v>40</v>
      </c>
      <c r="Q28" s="20">
        <v>91</v>
      </c>
    </row>
    <row r="29" spans="2:17" ht="20.100000000000001" customHeight="1" thickBot="1" x14ac:dyDescent="0.25">
      <c r="B29" s="7" t="s">
        <v>39</v>
      </c>
      <c r="C29" s="9">
        <f>SUM(C12:C28)</f>
        <v>57</v>
      </c>
      <c r="D29" s="9">
        <f t="shared" ref="D29:Q29" si="0">SUM(D12:D28)</f>
        <v>85</v>
      </c>
      <c r="E29" s="9">
        <f t="shared" si="0"/>
        <v>3697</v>
      </c>
      <c r="F29" s="9">
        <f t="shared" si="0"/>
        <v>5556</v>
      </c>
      <c r="G29" s="9">
        <f t="shared" si="0"/>
        <v>9395</v>
      </c>
      <c r="H29" s="9">
        <f t="shared" si="0"/>
        <v>0</v>
      </c>
      <c r="I29" s="9">
        <f t="shared" si="0"/>
        <v>1</v>
      </c>
      <c r="J29" s="9">
        <f t="shared" si="0"/>
        <v>0</v>
      </c>
      <c r="K29" s="9">
        <f t="shared" si="0"/>
        <v>20</v>
      </c>
      <c r="L29" s="9">
        <f t="shared" si="0"/>
        <v>21</v>
      </c>
      <c r="M29" s="9">
        <f t="shared" si="0"/>
        <v>57</v>
      </c>
      <c r="N29" s="9">
        <f t="shared" si="0"/>
        <v>86</v>
      </c>
      <c r="O29" s="9">
        <f t="shared" si="0"/>
        <v>3697</v>
      </c>
      <c r="P29" s="9">
        <f t="shared" si="0"/>
        <v>5576</v>
      </c>
      <c r="Q29" s="9">
        <f t="shared" si="0"/>
        <v>9416</v>
      </c>
    </row>
    <row r="30" spans="2:17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2020-06-09T10:53:28Z</cp:lastPrinted>
  <dcterms:created xsi:type="dcterms:W3CDTF">2018-11-16T09:47:02Z</dcterms:created>
  <dcterms:modified xsi:type="dcterms:W3CDTF">2025-10-01T11:54:59Z</dcterms:modified>
</cp:coreProperties>
</file>